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468" documentId="120_S{2AC9BD13-BADA-5192-A53E-5A8FF88502F6}" xr6:coauthVersionLast="47" xr6:coauthVersionMax="47" xr10:uidLastSave="{2C90F25E-CF10-4074-9C81-F05ACBF70A29}"/>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4" i="2"/>
  <c r="G4" i="2"/>
  <c r="I4" i="2"/>
  <c r="J4" i="2"/>
  <c r="L4" i="2"/>
  <c r="B5" i="2"/>
  <c r="G5" i="2"/>
  <c r="I5" i="2"/>
  <c r="J5" i="2"/>
  <c r="L5" i="2"/>
  <c r="B6" i="2"/>
  <c r="G6" i="2"/>
  <c r="I6" i="2"/>
  <c r="J6" i="2"/>
  <c r="L6" i="2"/>
  <c r="B7" i="2"/>
  <c r="G7" i="2"/>
  <c r="I7" i="2"/>
  <c r="J7" i="2"/>
  <c r="L7" i="2"/>
  <c r="B8" i="2"/>
  <c r="G8" i="2"/>
  <c r="I8" i="2"/>
  <c r="J8" i="2"/>
  <c r="L8" i="2"/>
  <c r="B9" i="2"/>
  <c r="G9" i="2"/>
  <c r="I9" i="2"/>
  <c r="J9" i="2"/>
  <c r="L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<sst xmlns="http://schemas.openxmlformats.org/spreadsheetml/2006/main" count="180297" uniqueCount="39131">
  <si>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</si>
  <si>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</si>
  <si>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</si>
  <si>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</si>
  <si>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</si>
  <si>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</si>
  <si>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</si>
  <si>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</si>
  <si>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</si>
  <si>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</si>
  <si>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</si>
  <si>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</si>
  <si>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</si>
  <si>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</si>
  <si>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</si>
  <si>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</si>
  <si>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</si>
  <si>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</si>
  <si>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</si>
  <si>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</si>
  <si>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</si>
  <si>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</si>
  <si>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</si>
  <si>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</si>
  <si>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</si>
  <si>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</si>
  <si>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</si>
  <si>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</si>
  <si>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</si>
  <si>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</si>
  <si>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</si>
  <si>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</si>
  <si>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</si>
  <si>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</si>
  <si>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</si>
  <si>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</si>
  <si>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</si>
  <si>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</si>
  <si>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</si>
  <si>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</si>
  <si>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</si>
  <si>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</si>
  <si>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</si>
  <si>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</si>
  <si>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</si>
  <si>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</si>
  <si>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</si>
  <si>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</si>
  <si>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</si>
  <si>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</si>
  <si>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</si>
  <si>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</si>
  <si>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</si>
  <si>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</si>
  <si>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</si>
  <si>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</si>
  <si>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</si>
  <si>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</si>
  <si>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</si>
  <si>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</si>
  <si>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</si>
  <si>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</si>
  <si>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</si>
  <si>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</si>
  <si>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</si>
  <si>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</si>
  <si>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</si>
  <si>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</si>
  <si>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</si>
  <si>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</si>
  <si>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</si>
  <si>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</si>
  <si>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</si>
  <si>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</si>
  <si>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</si>
  <si>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</si>
  <si>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</si>
  <si>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</si>
  <si>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</si>
  <si>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</si>
  <si>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</si>
  <si>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</si>
  <si>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</si>
  <si>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</si>
  <si>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</si>
  <si>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</si>
  <si>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</si>
  <si>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</si>
  <si>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</si>
  <si>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</si>
  <si>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</si>
  <si>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</si>
  <si>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</si>
  <si>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</si>
  <si>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</si>
  <si>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</si>
  <si>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</si>
  <si>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</si>
  <si>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</si>
  <si>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</si>
  <si>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</si>
  <si>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</si>
  <si>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</si>
  <si>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</si>
  <si>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</si>
  <si>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</si>
  <si>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</si>
  <si>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</si>
  <si>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</si>
  <si>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</si>
  <si>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</si>
  <si>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</si>
  <si>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</si>
  <si>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</si>
  <si>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</si>
  <si>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</si>
  <si>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</si>
  <si>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</si>
  <si>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</si>
  <si>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</si>
  <si>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</si>
  <si>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</si>
  <si>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</si>
  <si>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</si>
  <si>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</si>
  <si>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</si>
  <si>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</si>
  <si>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</si>
  <si>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</si>
  <si>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</si>
  <si>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</si>
  <si>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</si>
  <si>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</si>
  <si>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</si>
  <si>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</si>
  <si>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</si>
  <si>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</si>
  <si>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</si>
  <si>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</si>
  <si>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</si>
  <si>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</si>
  <si>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</si>
  <si>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</si>
  <si>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</si>
  <si>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</si>
  <si>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</si>
  <si>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</si>
  <si>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</si>
  <si>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</si>
  <si>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</si>
  <si>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</si>
  <si>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</si>
  <si>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</si>
  <si>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</si>
  <si>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</si>
  <si>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</si>
  <si>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</si>
  <si>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</si>
  <si>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</si>
  <si>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</si>
  <si>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</si>
  <si>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</si>
  <si>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</si>
  <si>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</si>
  <si>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</si>
  <si>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</si>
  <si>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</si>
  <si>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</si>
  <si>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</si>
  <si>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</si>
  <si>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</si>
  <si>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</si>
  <si>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</si>
  <si>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</si>
  <si>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</si>
  <si>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</si>
  <si>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</si>
  <si>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</si>
  <si>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</si>
  <si>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</si>
  <si>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</si>
  <si>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</si>
  <si>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</si>
  <si>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</si>
  <si>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</si>
  <si>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</si>
  <si>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</si>
  <si>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</si>
  <si>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</si>
  <si>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</si>
  <si>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</si>
  <si>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</si>
  <si>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</si>
  <si>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</si>
  <si>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</si>
  <si>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</si>
  <si>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</si>
  <si>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</si>
  <si>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</si>
  <si>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</si>
  <si>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</si>
  <si>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</si>
  <si>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</si>
  <si>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</si>
  <si>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</si>
  <si>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</si>
  <si>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</si>
  <si>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</si>
  <si>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</si>
  <si>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</si>
  <si>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</si>
  <si>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</si>
  <si>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</si>
  <si>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</si>
  <si>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</si>
  <si>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</si>
  <si>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</si>
  <si>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</si>
  <si>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</si>
  <si>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</si>
  <si>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</si>
  <si>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</si>
  <si>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</si>
  <si>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</si>
  <si>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</si>
  <si>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</si>
  <si>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</si>
  <si>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</si>
  <si>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</si>
  <si>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</si>
  <si>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</si>
  <si>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</si>
  <si>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</si>
  <si>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</si>
  <si>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</si>
  <si>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</si>
  <si>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</si>
  <si>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</si>
  <si>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</si>
  <si>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</si>
  <si>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</si>
  <si>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</si>
  <si>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</si>
  <si>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</si>
  <si>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</si>
  <si>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</si>
  <si>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</si>
  <si>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</si>
  <si>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</si>
  <si>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</si>
  <si>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</si>
  <si>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</si>
  <si>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</si>
  <si>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</si>
  <si>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</si>
  <si>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</si>
  <si>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</si>
  <si>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</si>
  <si>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</si>
  <si>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</si>
  <si>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</si>
  <si>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</si>
  <si>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</si>
  <si>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</si>
  <si>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</si>
  <si>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</si>
  <si>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</si>
  <si>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</si>
  <si>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</si>
  <si>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</si>
  <si>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</si>
  <si>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</si>
  <si>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</si>
  <si>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</si>
  <si>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</si>
  <si>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</si>
  <si>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</si>
  <si>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</si>
  <si>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</si>
  <si>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</si>
  <si>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</si>
  <si>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</si>
  <si>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</si>
  <si>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</si>
  <si>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</si>
  <si>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</si>
  <si>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</si>
  <si>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</si>
  <si>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</si>
  <si>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</si>
  <si>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</si>
  <si>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</si>
  <si>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</si>
  <si>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</si>
  <si>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</si>
  <si>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</si>
  <si>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</si>
  <si>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</si>
  <si>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</si>
  <si>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</si>
  <si>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</si>
  <si>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</si>
  <si>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</si>
  <si>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</si>
  <si>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</si>
  <si>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</si>
  <si>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</si>
  <si>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</si>
  <si>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</si>
  <si>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</si>
  <si>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</si>
  <si>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</si>
  <si>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</si>
  <si>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</si>
  <si>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</si>
  <si>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</si>
  <si>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</si>
  <si>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</si>
  <si>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</si>
  <si>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</si>
  <si>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</si>
  <si>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</si>
  <si>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</si>
  <si>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</si>
  <si>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</si>
  <si>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</si>
  <si>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</si>
  <si>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</si>
  <si>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</si>
  <si>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</si>
  <si>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</si>
  <si>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</si>
  <si>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</si>
  <si>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</si>
  <si>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</si>
  <si>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</si>
  <si>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</si>
  <si>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</si>
  <si>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</si>
  <si>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</si>
  <si>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</si>
  <si>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</si>
  <si>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</si>
  <si>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</si>
  <si>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</si>
  <si>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</si>
  <si>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</si>
  <si>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</si>
  <si>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</si>
  <si>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</si>
  <si>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</si>
  <si>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</si>
  <si>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</si>
  <si>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</si>
  <si>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</si>
  <si>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</si>
  <si>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</si>
  <si>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</si>
  <si>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</si>
  <si>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</si>
  <si>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</si>
  <si>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</si>
  <si>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</si>
  <si>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</si>
  <si>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</si>
  <si>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</si>
  <si>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</si>
  <si>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</si>
  <si>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</si>
  <si>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</si>
  <si>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</si>
  <si>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</si>
  <si>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</si>
  <si>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</si>
  <si>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</si>
  <si>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</si>
  <si>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</si>
  <si>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</si>
  <si>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</si>
  <si>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</si>
  <si>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</si>
  <si>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</si>
  <si>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</si>
  <si>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</si>
  <si>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</si>
  <si>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</si>
  <si>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</si>
  <si>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</si>
  <si>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</si>
  <si>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</si>
  <si>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</si>
  <si>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</si>
  <si>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</si>
  <si>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</si>
  <si>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</si>
  <si>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</si>
  <si>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</si>
  <si>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</si>
  <si>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</si>
  <si>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</si>
  <si>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</si>
  <si>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</si>
  <si>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</si>
  <si>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</si>
  <si>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</si>
  <si>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</si>
  <si>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</si>
  <si>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</si>
  <si>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</si>
  <si>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</si>
  <si>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</si>
  <si>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</si>
  <si>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</si>
  <si>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</si>
  <si>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</si>
  <si>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</si>
  <si>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</si>
  <si>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</si>
  <si>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</si>
  <si>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</si>
  <si>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</si>
  <si>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</si>
  <si>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</si>
  <si>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</si>
  <si>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</si>
  <si>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</si>
  <si>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</si>
  <si>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</si>
  <si>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</si>
  <si>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</si>
  <si>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</si>
  <si>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</si>
  <si>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</si>
  <si>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</si>
  <si>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</si>
  <si>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</si>
  <si>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</si>
  <si>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</si>
  <si>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</si>
  <si>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</si>
  <si>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</si>
  <si>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</si>
  <si>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</si>
  <si>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</si>
  <si>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</si>
  <si>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</si>
  <si>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</si>
  <si>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</si>
  <si>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</si>
  <si>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</si>
  <si>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</si>
  <si>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</si>
  <si>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</si>
  <si>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</si>
  <si>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</si>
  <si>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</si>
  <si>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</si>
  <si>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</si>
  <si>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</si>
  <si>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</si>
  <si>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</si>
  <si>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</si>
  <si>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</si>
  <si>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</si>
  <si>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</si>
  <si>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</si>
  <si>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</si>
  <si>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</si>
  <si>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</si>
  <si>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</si>
  <si>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</si>
  <si>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</si>
  <si>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</si>
  <si>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</si>
  <si>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</si>
  <si>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</si>
  <si>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</si>
  <si>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</si>
  <si>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</si>
  <si>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</si>
  <si>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</si>
  <si>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</si>
  <si>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</si>
  <si>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</si>
  <si>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</si>
  <si>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</si>
  <si>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</si>
  <si>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</si>
  <si>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</si>
  <si>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</si>
  <si>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</si>
  <si>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</si>
  <si>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</si>
  <si>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</si>
  <si>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</si>
  <si>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</si>
  <si>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</si>
  <si>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</si>
  <si>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</si>
  <si>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</si>
  <si>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</si>
  <si>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</si>
  <si>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</si>
  <si>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</si>
  <si>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</si>
  <si>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</si>
  <si>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</si>
  <si>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</si>
  <si>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</si>
  <si>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</si>
  <si>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</si>
  <si>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</si>
  <si>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</si>
  <si>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</si>
  <si>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</si>
  <si>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</si>
  <si>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</si>
  <si>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</si>
  <si>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</si>
  <si>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</si>
  <si>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</si>
  <si>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</si>
  <si>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</si>
  <si>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</si>
  <si>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</si>
  <si>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</si>
  <si>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</si>
  <si>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</si>
  <si>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</si>
  <si>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</si>
  <si>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</si>
  <si>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</si>
  <si>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</si>
  <si>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</si>
  <si>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</si>
  <si>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</si>
  <si>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</si>
  <si>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</si>
  <si>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</si>
  <si>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</si>
  <si>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</si>
  <si>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</si>
  <si>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</si>
  <si>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</si>
  <si>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</si>
  <si>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</si>
  <si>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</si>
  <si>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</si>
  <si>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</si>
  <si>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</si>
  <si>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</si>
  <si>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</si>
  <si>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</si>
  <si>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</si>
  <si>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</si>
  <si>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</si>
  <si>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</si>
  <si>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</si>
  <si>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</si>
  <si>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</si>
  <si>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</si>
  <si>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</si>
  <si>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</si>
  <si>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</si>
  <si>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</si>
  <si>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</si>
  <si>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</si>
  <si>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</si>
  <si>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</si>
  <si>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</si>
  <si>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</si>
  <si>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</si>
  <si>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</si>
  <si>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</si>
  <si>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</si>
  <si>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</si>
  <si>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</si>
  <si>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</si>
  <si>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</si>
  <si>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</si>
  <si>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</si>
  <si>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</si>
  <si>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</si>
  <si>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</si>
  <si>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</si>
  <si>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</si>
  <si>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</si>
  <si>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</si>
  <si>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</si>
  <si>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</si>
  <si>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</si>
  <si>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</si>
  <si>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</si>
  <si>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</si>
  <si>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</si>
  <si>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</si>
  <si>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</si>
  <si>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</si>
  <si>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</si>
  <si>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</si>
  <si>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</si>
  <si>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</si>
  <si>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</si>
  <si>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</si>
  <si>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</si>
  <si>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</si>
  <si>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</si>
  <si>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</si>
  <si>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</si>
  <si>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</si>
  <si>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</si>
  <si>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</si>
  <si>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</si>
  <si>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</si>
  <si>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</si>
  <si>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</si>
  <si>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</si>
  <si>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</si>
  <si>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</si>
  <si>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</si>
  <si>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</si>
  <si>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</si>
  <si>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</si>
  <si>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</si>
  <si>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</si>
  <si>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</si>
  <si>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</si>
  <si>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</si>
  <si>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</si>
  <si>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</si>
  <si>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</si>
  <si>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</si>
  <si>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</si>
  <si>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</si>
  <si>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</si>
  <si>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</si>
  <si>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</si>
  <si>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</si>
  <si>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</si>
  <si>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</si>
  <si>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</si>
  <si>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</si>
  <si>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</si>
  <si>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</si>
  <si>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</si>
  <si>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</si>
  <si>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</si>
  <si>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</si>
  <si>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</si>
  <si>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</si>
  <si>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</si>
  <si>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</si>
  <si>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</si>
  <si>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</si>
  <si>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</si>
  <si>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</si>
  <si>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</si>
  <si>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</si>
  <si>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</si>
  <si>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</si>
  <si>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</si>
  <si>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</si>
  <si>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</si>
  <si>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</si>
  <si>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</si>
  <si>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</si>
  <si>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</si>
  <si>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</si>
  <si>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</si>
  <si>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</si>
  <si>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</si>
  <si>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</si>
  <si>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</si>
  <si>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</si>
  <si>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</si>
  <si>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</si>
  <si>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</si>
  <si>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</si>
  <si>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</si>
  <si>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</si>
  <si>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</si>
  <si>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</si>
  <si>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</si>
  <si>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</si>
  <si>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</si>
  <si>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</si>
  <si>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</si>
  <si>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</si>
  <si>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</si>
  <si>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</si>
  <si>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</si>
  <si>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</si>
  <si>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</si>
  <si>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</si>
  <si>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</si>
  <si>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</si>
  <si>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</si>
  <si>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</si>
  <si>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</si>
  <si>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</si>
  <si>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</si>
  <si>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</si>
  <si>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</si>
  <si>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</si>
  <si>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</si>
  <si>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</si>
  <si>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</si>
  <si>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</si>
  <si>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</si>
  <si>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</si>
  <si>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</si>
  <si>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</si>
  <si>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</si>
  <si>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</si>
  <si>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</si>
  <si>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</si>
  <si>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</si>
  <si>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</si>
  <si>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</si>
  <si>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</si>
  <si>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</si>
  <si>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</si>
  <si>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</si>
  <si>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</si>
  <si>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</si>
  <si>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</si>
  <si>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</si>
  <si>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</si>
  <si>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</si>
  <si>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</si>
  <si>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</si>
  <si>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</si>
  <si>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</si>
  <si>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</si>
  <si>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</si>
  <si>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</si>
  <si>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</si>
  <si>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</si>
  <si>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</si>
  <si>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</si>
  <si>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</si>
  <si>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</si>
  <si>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</si>
  <si>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</si>
  <si>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</si>
  <si>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</si>
  <si>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</si>
  <si>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</si>
  <si>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</si>
  <si>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</si>
  <si>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</si>
  <si>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</si>
  <si>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</si>
  <si>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</si>
  <si>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</si>
  <si>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</si>
  <si>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</si>
  <si>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</si>
  <si>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</si>
  <si>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</si>
  <si>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</si>
  <si>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</si>
  <si>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</si>
  <si>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</si>
  <si>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</si>
  <si>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</si>
  <si>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</si>
  <si>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</si>
  <si>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</si>
  <si>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</si>
  <si>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</si>
  <si>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</si>
  <si>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</si>
  <si>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</si>
  <si>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</si>
  <si>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</si>
  <si>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</si>
  <si>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</si>
  <si>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</si>
  <si>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</si>
  <si>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</si>
  <si>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</si>
  <si>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</si>
  <si>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</si>
  <si>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</si>
  <si>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</si>
  <si>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</si>
  <si>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</si>
  <si>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</si>
  <si>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</si>
  <si>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</si>
  <si>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</si>
  <si>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</si>
  <si>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</si>
  <si>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</si>
  <si>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</si>
  <si>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</si>
  <si>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</si>
  <si>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</si>
  <si>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</si>
  <si>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</si>
  <si>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</si>
  <si>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</si>
  <si>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</si>
  <si>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</si>
  <si>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</si>
  <si>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</si>
  <si>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</si>
  <si>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</si>
  <si>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</si>
  <si>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</si>
  <si>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</si>
  <si>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</si>
  <si>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</si>
  <si>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</si>
  <si>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</si>
  <si>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</si>
  <si>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</si>
  <si>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</si>
  <si>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</si>
  <si>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</si>
  <si>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</si>
  <si>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</si>
  <si>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</si>
  <si>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</si>
  <si>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</si>
  <si>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</si>
  <si>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</si>
  <si>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</si>
  <si>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</si>
  <si>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</si>
  <si>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</si>
  <si>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</si>
  <si>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</si>
  <si>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</si>
  <si>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</si>
  <si>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</si>
  <si>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</si>
  <si>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</si>
  <si>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</si>
  <si>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</si>
  <si>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</si>
  <si>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</si>
  <si>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</si>
  <si>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</si>
  <si>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</si>
  <si>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</si>
  <si>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</si>
  <si>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</si>
  <si>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</si>
  <si>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</si>
  <si>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</si>
  <si>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</si>
  <si>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</si>
  <si>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</si>
  <si>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</si>
  <si>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</si>
  <si>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</si>
  <si>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</si>
  <si>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</si>
  <si>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</si>
  <si>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</si>
  <si>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</si>
  <si>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</si>
  <si>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</si>
  <si>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</si>
  <si>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</si>
  <si>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</si>
  <si>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</si>
  <si>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</si>
  <si>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</si>
  <si>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</si>
  <si>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</si>
  <si>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</si>
  <si>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</si>
  <si>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</si>
  <si>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</si>
  <si>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</si>
  <si>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</si>
  <si>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</si>
  <si>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</si>
  <si>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</si>
  <si>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</si>
  <si>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</si>
  <si>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</si>
  <si>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</si>
  <si>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</si>
  <si>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</si>
  <si>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</si>
  <si>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</si>
  <si>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</si>
  <si>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</si>
  <si>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</si>
  <si>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</si>
  <si>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</si>
  <si>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</si>
  <si>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</si>
  <si>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</si>
  <si>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</si>
  <si>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</si>
  <si>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</si>
  <si>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</si>
  <si>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</si>
  <si>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</si>
  <si>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</si>
  <si>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</si>
  <si>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</si>
  <si>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</si>
  <si>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</si>
  <si>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</si>
  <si>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</si>
  <si>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</si>
  <si>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</si>
  <si>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</si>
  <si>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</si>
  <si>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</si>
  <si>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</si>
  <si>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</si>
  <si>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</si>
  <si>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</si>
  <si>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</si>
  <si>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</si>
  <si>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</si>
  <si>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</si>
  <si>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</si>
  <si>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</si>
  <si>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</si>
  <si>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</si>
  <si>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</si>
  <si>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</si>
  <si>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</si>
  <si>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</si>
  <si>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</si>
  <si>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</si>
  <si>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</si>
  <si>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</si>
  <si>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</si>
  <si>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</si>
  <si>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</si>
  <si>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</si>
  <si>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</si>
  <si>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</si>
  <si>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</si>
  <si>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</si>
  <si>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</si>
  <si>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</si>
  <si>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</si>
  <si>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</si>
  <si>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</si>
  <si>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</si>
  <si>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</si>
  <si>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</si>
  <si>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</si>
  <si>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</si>
  <si>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</si>
  <si>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</si>
  <si>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</si>
  <si>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</si>
  <si>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</si>
  <si>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</si>
  <si>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</si>
  <si>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</si>
  <si>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</si>
  <si>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</si>
  <si>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</si>
  <si>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</si>
  <si>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</si>
  <si>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</si>
  <si>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</si>
  <si>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</si>
  <si>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</si>
  <si>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</si>
  <si>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</si>
  <si>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</si>
  <si>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</si>
  <si>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</si>
  <si>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</si>
  <si>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</si>
  <si>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</si>
  <si>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</si>
  <si>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</si>
  <si>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</si>
  <si>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</si>
  <si>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</si>
  <si>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</si>
  <si>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</si>
  <si>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</si>
  <si>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</si>
  <si>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</si>
  <si>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</si>
  <si>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</si>
  <si>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</si>
  <si>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</si>
  <si>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</si>
  <si>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</si>
  <si>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</si>
  <si>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</si>
  <si>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</si>
  <si>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</si>
  <si>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</si>
  <si>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</si>
  <si>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</si>
  <si>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</si>
  <si>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</si>
  <si>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</si>
  <si>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</si>
  <si>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</si>
  <si>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</si>
  <si>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</si>
  <si>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</si>
  <si>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</si>
  <si>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</si>
  <si>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</si>
  <si>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</si>
  <si>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</si>
  <si>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</si>
  <si>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</si>
  <si>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</si>
  <si>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</si>
  <si>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</si>
  <si>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</si>
  <si>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</si>
  <si>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</si>
  <si>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</si>
  <si>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</si>
  <si>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</si>
  <si>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</si>
  <si>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</si>
  <si>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</si>
  <si>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</si>
  <si>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</si>
  <si>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</si>
  <si>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</si>
  <si>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</si>
  <si>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</si>
  <si>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</si>
  <si>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</si>
  <si>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</si>
  <si>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</si>
  <si>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</si>
  <si>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</si>
  <si>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</si>
  <si>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</si>
  <si>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</si>
  <si>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</si>
  <si>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</si>
  <si>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</si>
  <si>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</si>
  <si>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</si>
  <si>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</si>
  <si>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</si>
  <si>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</si>
  <si>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</si>
  <si>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</si>
  <si>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</si>
  <si>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</si>
  <si>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</si>
  <si>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</si>
  <si>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</si>
  <si>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</si>
  <si>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</si>
  <si>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</si>
  <si>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</si>
  <si>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</si>
  <si>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</si>
  <si>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</si>
  <si>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</si>
  <si>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</si>
  <si>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</si>
  <si>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</si>
  <si>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</si>
  <si>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</si>
  <si>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</si>
  <si>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</si>
  <si>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</si>
  <si>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</si>
  <si>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</si>
  <si>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</si>
  <si>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</si>
  <si>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</si>
  <si>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</si>
  <si>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</si>
  <si>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</si>
  <si>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</si>
  <si>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</si>
  <si>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</si>
  <si>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</si>
  <si>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</si>
  <si>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</si>
  <si>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</si>
  <si>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</si>
  <si>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</si>
  <si>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</si>
  <si>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</si>
  <si>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</si>
  <si>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</si>
  <si>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</si>
  <si>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</si>
  <si>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</si>
  <si>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</si>
  <si>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</si>
  <si>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</si>
  <si>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</si>
  <si>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</si>
  <si>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</si>
  <si>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</si>
  <si>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</si>
  <si>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</si>
  <si>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</si>
  <si>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</si>
  <si>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</si>
  <si>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</si>
  <si>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</si>
  <si>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</si>
  <si>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</si>
  <si>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</si>
  <si>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</si>
  <si>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</si>
  <si>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</si>
  <si>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</si>
  <si>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</si>
  <si>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</si>
  <si>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</si>
  <si>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</si>
  <si>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</si>
  <si>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</si>
  <si>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</si>
  <si>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</si>
  <si>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</si>
  <si>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</si>
  <si>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</si>
  <si>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</si>
  <si>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</si>
  <si>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</si>
  <si>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</si>
  <si>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</si>
  <si>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</si>
  <si>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</si>
  <si>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</si>
  <si>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</si>
  <si>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</si>
  <si>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</si>
  <si>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</si>
  <si>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</si>
  <si>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</si>
  <si>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</si>
  <si>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</si>
  <si>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</si>
  <si>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</si>
  <si>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</si>
  <si>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</si>
  <si>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</si>
  <si>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</si>
  <si>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</si>
  <si>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</si>
  <si>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</si>
  <si>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</si>
  <si>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</si>
  <si>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</si>
  <si>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</si>
  <si>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</si>
  <si>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</si>
  <si>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</si>
  <si>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</si>
  <si>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</si>
  <si>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</si>
  <si>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</si>
  <si>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</si>
  <si>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</si>
  <si>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</si>
  <si>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</si>
  <si>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</si>
  <si>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</si>
  <si>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</si>
  <si>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</si>
  <si>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</si>
  <si>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</si>
  <si>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</si>
  <si>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</si>
  <si>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</si>
  <si>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</si>
  <si>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</si>
  <si>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</si>
  <si>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</si>
  <si>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</si>
  <si>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</si>
  <si>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</si>
  <si>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</si>
  <si>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</si>
  <si>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</si>
  <si>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</si>
  <si>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</si>
  <si>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</si>
  <si>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</si>
  <si>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</si>
  <si>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</si>
  <si>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</si>
  <si>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</si>
  <si>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</si>
  <si>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</si>
  <si>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</si>
  <si>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</si>
  <si>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</si>
  <si>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</si>
  <si>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</si>
  <si>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</si>
  <si>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</si>
  <si>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</si>
  <si>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</si>
  <si>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</si>
  <si>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</si>
  <si>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</si>
  <si>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</si>
  <si>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</si>
  <si>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</si>
  <si>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</si>
  <si>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</si>
  <si>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</si>
  <si>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</si>
  <si>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</si>
  <si>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</si>
  <si>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</si>
  <si>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</si>
  <si>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</si>
  <si>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</si>
  <si>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</si>
  <si>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</si>
  <si>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</si>
  <si>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</si>
  <si>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</si>
  <si>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</si>
  <si>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</si>
  <si>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</si>
  <si>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</si>
  <si>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</si>
  <si>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</si>
  <si>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</si>
  <si>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</si>
  <si>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</si>
  <si>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</si>
  <si>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</si>
  <si>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</si>
  <si>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</si>
  <si>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</si>
  <si>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</si>
  <si>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</si>
  <si>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</si>
  <si>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</si>
  <si>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</si>
  <si>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</si>
  <si>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</si>
  <si>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</si>
  <si>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</si>
  <si>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</si>
  <si>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</si>
  <si>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</si>
  <si>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</si>
  <si>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</si>
  <si>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</si>
  <si>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</si>
  <si>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</si>
  <si>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</si>
  <si>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</si>
  <si>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</si>
  <si>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</si>
  <si>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</si>
  <si>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</si>
  <si>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</si>
  <si>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</si>
  <si>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</si>
  <si>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</si>
  <si>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</si>
  <si>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</si>
  <si>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</si>
  <si>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</si>
  <si>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</si>
  <si>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</si>
  <si>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</si>
  <si>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</si>
  <si>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</si>
  <si>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</si>
  <si>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</si>
  <si>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</si>
  <si>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</si>
  <si>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</si>
  <si>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</si>
  <si>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</si>
  <si>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</si>
  <si>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</si>
  <si>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</si>
  <si>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</si>
  <si>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</si>
  <si>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</si>
  <si>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</si>
  <si>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</si>
  <si>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</si>
  <si>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</si>
  <si>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</si>
  <si>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</si>
  <si>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</si>
  <si>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</si>
  <si>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</si>
  <si>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</si>
  <si>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</si>
  <si>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</si>
  <si>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</si>
  <si>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</si>
  <si>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</si>
  <si>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</si>
  <si>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</si>
  <si>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</si>
  <si>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</si>
  <si>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</si>
  <si>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</si>
  <si>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</si>
  <si>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</si>
  <si>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</si>
  <si>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</si>
  <si>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</si>
  <si>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</si>
  <si>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</si>
  <si>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</si>
  <si>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</si>
  <si>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</si>
  <si>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</si>
  <si>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</si>
  <si>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</si>
  <si>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</si>
  <si>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</si>
  <si>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</si>
  <si>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</si>
  <si>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</si>
  <si>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</si>
  <si>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</si>
  <si>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</si>
  <si>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</si>
  <si>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</si>
  <si>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</si>
  <si>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</si>
  <si>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</si>
  <si>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</si>
  <si>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</si>
  <si>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</si>
  <si>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</si>
  <si>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</si>
  <si>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</si>
  <si>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</si>
  <si>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</si>
  <si>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</si>
  <si>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</si>
  <si>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</si>
  <si>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</si>
  <si>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</si>
  <si>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</si>
  <si>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</si>
  <si>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</si>
  <si>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</si>
  <si>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</si>
  <si>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</si>
  <si>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</si>
  <si>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</si>
  <si>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</si>
  <si>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</si>
  <si>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</si>
  <si>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</si>
  <si>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</si>
  <si>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</si>
  <si>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</si>
  <si>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</si>
  <si>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</si>
  <si>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</si>
  <si>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</si>
  <si>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</si>
  <si>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</si>
  <si>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</si>
  <si>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</si>
  <si>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</si>
  <si>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</si>
  <si>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</si>
  <si>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</si>
  <si>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</si>
  <si>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</si>
  <si>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</si>
  <si>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</si>
  <si>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</si>
  <si>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</si>
  <si>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</si>
  <si>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</si>
  <si>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</si>
  <si>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</si>
  <si>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</si>
  <si>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</si>
  <si>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</si>
  <si>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</si>
  <si>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</si>
  <si>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</si>
  <si>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</si>
  <si>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</si>
  <si>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</si>
  <si>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</si>
  <si>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</si>
  <si>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</si>
  <si>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</si>
  <si>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</si>
  <si>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</si>
  <si>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</si>
  <si>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</si>
  <si>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</si>
  <si>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</si>
  <si>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</si>
  <si>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</si>
  <si>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</si>
  <si>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</si>
  <si>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</si>
  <si>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</si>
  <si>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</si>
  <si>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</si>
  <si>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</si>
  <si>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</si>
  <si>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</si>
  <si>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</si>
  <si>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</si>
  <si>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</si>
  <si>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</si>
  <si>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</si>
  <si>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</si>
  <si>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</si>
  <si>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</si>
  <si>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</si>
  <si>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</si>
  <si>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</si>
  <si>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</si>
  <si>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</si>
  <si>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</si>
  <si>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</si>
  <si>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</si>
  <si>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</si>
  <si>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</si>
  <si>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</si>
  <si>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</si>
  <si>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</si>
  <si>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</si>
  <si>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</si>
  <si>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</si>
  <si>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</si>
  <si>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</si>
  <si>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</si>
  <si>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</si>
  <si>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</si>
  <si>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</si>
  <si>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</si>
  <si>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</si>
  <si>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</si>
  <si>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</si>
  <si>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</si>
  <si>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</si>
  <si>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</si>
  <si>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</si>
  <si>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</si>
  <si>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</si>
  <si>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</si>
  <si>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</si>
  <si>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</si>
  <si>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</si>
  <si>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</si>
  <si>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</si>
  <si>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</si>
  <si>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</si>
  <si>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</si>
  <si>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</si>
  <si>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</si>
  <si>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</si>
  <si>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</si>
  <si>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</si>
  <si>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</si>
  <si>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</si>
  <si>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</si>
  <si>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</si>
  <si>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</si>
  <si>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</si>
  <si>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</si>
  <si>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</si>
  <si>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</si>
  <si>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</si>
  <si>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</si>
  <si>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</si>
  <si>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</si>
  <si>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</si>
  <si>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</si>
  <si>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</si>
  <si>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</si>
  <si>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</si>
  <si>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</si>
  <si>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</si>
  <si>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</si>
  <si>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</si>
  <si>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</si>
  <si>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</si>
  <si>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</si>
  <si>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</si>
  <si>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</si>
  <si>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</si>
  <si>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</si>
  <si>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</si>
  <si>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</si>
  <si>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</si>
  <si>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</si>
  <si>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</si>
  <si>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</si>
  <si>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</si>
  <si>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</si>
  <si>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</si>
  <si>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</si>
  <si>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</si>
  <si>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</si>
  <si>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</si>
  <si>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</si>
  <si>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</si>
  <si>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</si>
  <si>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</si>
  <si>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</si>
  <si>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</si>
  <si>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</si>
  <si>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</si>
  <si>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</si>
  <si>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</si>
  <si>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</si>
  <si>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</si>
  <si>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</si>
  <si>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</si>
  <si>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</si>
  <si>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</si>
  <si>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</si>
  <si>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</si>
  <si>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</si>
  <si>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</si>
  <si>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</si>
  <si>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</si>
  <si>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</si>
  <si>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</si>
  <si>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</si>
  <si>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</si>
  <si>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</si>
  <si>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</si>
  <si>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</si>
  <si>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</si>
  <si>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</si>
  <si>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</si>
  <si>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</si>
  <si>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</si>
  <si>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</si>
  <si>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</si>
  <si>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</si>
  <si>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</si>
  <si>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</si>
  <si>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</si>
  <si>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</si>
  <si>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</si>
  <si>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</si>
  <si>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</si>
  <si>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</si>
  <si>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</si>
  <si>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</si>
  <si>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</si>
  <si>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</si>
  <si>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</si>
  <si>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</si>
  <si>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</si>
  <si>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</si>
  <si>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</si>
  <si>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</si>
  <si>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</si>
  <si>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</si>
  <si>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</si>
  <si>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</si>
  <si>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</si>
  <si>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</si>
  <si>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</si>
  <si>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</si>
  <si>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</si>
  <si>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</si>
  <si>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</si>
  <si>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</si>
  <si>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</si>
  <si>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</si>
  <si>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</si>
  <si>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</si>
  <si>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</si>
  <si>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</si>
  <si>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</si>
  <si>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</si>
  <si>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</si>
  <si>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</si>
  <si>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</si>
  <si>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</si>
  <si>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</si>
  <si>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</si>
  <si>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</si>
  <si>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</si>
  <si>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</si>
  <si>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</si>
  <si>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</si>
  <si>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</si>
  <si>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</si>
  <si>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</si>
  <si>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</si>
  <si>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</si>
  <si>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</si>
  <si>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</si>
  <si>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</si>
  <si>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</si>
  <si>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</si>
  <si>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</si>
  <si>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</si>
  <si>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</si>
  <si>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</si>
  <si>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</si>
  <si>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</si>
  <si>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</si>
  <si>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</si>
  <si>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</si>
  <si>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</si>
  <si>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</si>
  <si>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</si>
  <si>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</si>
  <si>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</si>
  <si>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</si>
  <si>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</si>
  <si>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</si>
  <si>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</si>
  <si>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</si>
  <si>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</si>
  <si>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</si>
  <si>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</si>
  <si>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</si>
  <si>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</si>
  <si>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</si>
  <si>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</si>
  <si>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</si>
  <si>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</si>
  <si>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</si>
  <si>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</si>
  <si>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</si>
  <si>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</si>
  <si>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</si>
  <si>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</si>
  <si>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</si>
  <si>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</si>
  <si>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</si>
  <si>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</si>
  <si>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</si>
  <si>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</si>
  <si>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</si>
  <si>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</si>
  <si>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</si>
  <si>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</si>
  <si>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</si>
  <si>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</si>
  <si>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</si>
  <si>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</si>
  <si>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</si>
  <si>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</si>
  <si>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</si>
  <si>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</si>
  <si>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</si>
  <si>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</si>
  <si>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</si>
  <si>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</si>
  <si>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</si>
  <si>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</si>
  <si>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</si>
  <si>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</si>
  <si>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</si>
  <si>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</si>
  <si>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</si>
  <si>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</si>
  <si>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</si>
  <si>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</si>
  <si>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</si>
  <si>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</si>
  <si>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</si>
  <si>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</si>
  <si>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</si>
  <si>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</si>
  <si>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</si>
  <si>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</si>
  <si>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</si>
  <si>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</si>
  <si>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</si>
  <si>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</si>
  <si>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</si>
  <si>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</si>
  <si>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</si>
  <si>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</si>
  <si>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</si>
  <si>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</si>
  <si>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</si>
  <si>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</si>
  <si>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</si>
  <si>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</si>
  <si>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</si>
  <si>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</si>
  <si>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</si>
  <si>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</si>
  <si>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</si>
  <si>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</si>
  <si>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</si>
  <si>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</si>
  <si>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</si>
  <si>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</si>
  <si>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</si>
  <si>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</si>
  <si>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</si>
  <si>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</si>
  <si>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</si>
  <si>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</si>
  <si>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</si>
  <si>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</si>
  <si>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</si>
  <si>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</si>
  <si>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</si>
  <si>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</si>
  <si>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</si>
  <si>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</si>
  <si>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</si>
  <si>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</si>
  <si>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</si>
  <si>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</si>
  <si>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</si>
  <si>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</si>
  <si>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</si>
  <si>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</si>
  <si>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</si>
  <si>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</si>
  <si>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</si>
  <si>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</si>
  <si>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</si>
  <si>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</si>
  <si>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</si>
  <si>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</si>
  <si>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</si>
  <si>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</si>
  <si>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</si>
  <si>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</si>
  <si>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</si>
  <si>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</si>
  <si>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</si>
  <si>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</si>
  <si>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</si>
  <si>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</si>
  <si>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</si>
  <si>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</si>
  <si>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</si>
  <si>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</si>
  <si>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</si>
  <si>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</si>
  <si>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</si>
  <si>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</si>
  <si>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</si>
  <si>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</si>
  <si>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</si>
  <si>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</si>
  <si>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</si>
  <si>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</si>
  <si>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</si>
  <si>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</si>
  <si>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</si>
  <si>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</si>
  <si>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</si>
  <si>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</si>
  <si>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</si>
  <si>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</si>
  <si>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</si>
  <si>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</si>
  <si>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</si>
  <si>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</si>
  <si>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</si>
  <si>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</si>
  <si>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</si>
  <si>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</si>
  <si>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</si>
  <si>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</si>
  <si>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</si>
  <si>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</si>
  <si>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</si>
  <si>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</si>
  <si>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</si>
  <si>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</si>
  <si>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</si>
  <si>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</si>
  <si>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</si>
  <si>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</si>
  <si>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</si>
  <si>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</si>
  <si>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</si>
  <si>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</si>
  <si>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</si>
  <si>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</si>
  <si>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</si>
  <si>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</si>
  <si>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</si>
  <si>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</si>
  <si>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</si>
  <si>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</si>
  <si>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</si>
  <si>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</si>
  <si>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</si>
  <si>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</si>
  <si>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</si>
  <si>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</si>
  <si>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</si>
  <si>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</si>
  <si>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</si>
  <si>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</si>
  <si>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</si>
  <si>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</si>
  <si>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</si>
  <si>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</si>
  <si>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</si>
  <si>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</si>
  <si>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</si>
  <si>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</si>
  <si>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</si>
  <si>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</si>
  <si>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</si>
  <si>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</si>
  <si>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</si>
  <si>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</si>
  <si>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</si>
  <si>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</si>
  <si>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</si>
  <si>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</si>
  <si>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</si>
  <si>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</si>
  <si>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</si>
  <si>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</si>
  <si>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</si>
  <si>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</si>
  <si>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</si>
  <si>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</si>
  <si>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</si>
  <si>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</si>
  <si>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</si>
  <si>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</si>
  <si>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</si>
  <si>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</si>
  <si>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</si>
  <si>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</si>
  <si>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</si>
  <si>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</si>
  <si>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</si>
  <si>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</si>
  <si>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</si>
  <si>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</si>
  <si>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</si>
  <si>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</si>
  <si>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</si>
  <si>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</si>
  <si>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</si>
  <si>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</si>
  <si>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</si>
  <si>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</si>
  <si>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</si>
  <si>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</si>
  <si>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</si>
  <si>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</si>
  <si>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</si>
  <si>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</si>
  <si>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</si>
  <si>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</si>
  <si>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</si>
  <si>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</si>
  <si>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</si>
  <si>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</si>
  <si>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</si>
  <si>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</si>
  <si>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</si>
  <si>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</si>
  <si>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</si>
  <si>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</si>
  <si>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</si>
  <si>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</si>
  <si>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</si>
  <si>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</si>
  <si>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</si>
  <si>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</si>
  <si>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</si>
  <si>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</si>
  <si>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</si>
  <si>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</si>
  <si>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</si>
  <si>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</si>
  <si>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</si>
  <si>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</si>
  <si>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</si>
  <si>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</si>
  <si>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</si>
  <si>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</si>
  <si>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</si>
  <si>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</si>
  <si>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</si>
  <si>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</si>
  <si>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</si>
  <si>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</si>
  <si>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</si>
  <si>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</si>
  <si>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</si>
  <si>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</si>
  <si>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</si>
  <si>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</si>
  <si>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</si>
  <si>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</si>
  <si>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</si>
  <si>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</si>
  <si>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</si>
  <si>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</si>
  <si>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</si>
  <si>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</si>
  <si>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</si>
  <si>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</si>
  <si>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</si>
  <si>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</si>
  <si>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</si>
  <si>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</si>
  <si>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</si>
  <si>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</si>
  <si>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</si>
  <si>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</si>
  <si>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</si>
  <si>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</si>
  <si>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</si>
  <si>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</si>
  <si>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</si>
  <si>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</si>
  <si>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</si>
  <si>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</si>
  <si>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</si>
  <si>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</si>
  <si>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</si>
  <si>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</si>
  <si>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</si>
  <si>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</si>
  <si>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</si>
  <si>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</si>
  <si>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</si>
  <si>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</si>
  <si>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</si>
  <si>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</si>
  <si>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</si>
  <si>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</si>
  <si>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</si>
  <si>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</si>
  <si>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</si>
  <si>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</si>
  <si>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</si>
  <si>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</si>
  <si>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</si>
  <si>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</si>
  <si>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</si>
  <si>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</si>
  <si>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</si>
  <si>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</si>
  <si>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</si>
  <si>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</si>
  <si>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</si>
  <si>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</si>
  <si>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</si>
  <si>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</si>
  <si>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</si>
  <si>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</si>
  <si>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</si>
  <si>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</si>
  <si>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</si>
  <si>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</si>
  <si>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</si>
  <si>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</si>
  <si>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</si>
  <si>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</si>
  <si>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</si>
  <si>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</si>
  <si>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</si>
  <si>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</si>
  <si>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</si>
  <si>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</si>
  <si>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</si>
  <si>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</si>
  <si>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</si>
  <si>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</si>
  <si>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</si>
  <si>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</si>
  <si>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</si>
  <si>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</si>
  <si>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</si>
  <si>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</si>
  <si>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</si>
  <si>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</si>
  <si>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</si>
  <si>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</si>
  <si>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</si>
  <si>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</si>
  <si>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</si>
  <si>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</si>
  <si>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</si>
  <si>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</si>
  <si>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</si>
  <si>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</si>
  <si>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</si>
  <si>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</si>
  <si>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</si>
  <si>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</si>
  <si>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</si>
  <si>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</si>
  <si>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</si>
  <si>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</si>
  <si>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</si>
  <si>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</si>
  <si>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</si>
  <si>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</si>
  <si>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</si>
  <si>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</si>
  <si>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</si>
  <si>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</si>
  <si>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</si>
  <si>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</si>
  <si>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</si>
  <si>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</si>
  <si>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</si>
  <si>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</si>
  <si>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</si>
  <si>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</si>
  <si>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</si>
  <si>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</si>
  <si>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</si>
  <si>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</si>
  <si>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</si>
  <si>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</si>
  <si>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</si>
  <si>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</si>
  <si>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</si>
  <si>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</si>
  <si>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</si>
  <si>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</si>
  <si>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</si>
  <si>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</si>
  <si>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</si>
  <si>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</si>
  <si>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</si>
  <si>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</si>
  <si>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</si>
  <si>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</si>
  <si>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</si>
  <si>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</si>
  <si>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</si>
  <si>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</si>
  <si>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</si>
  <si>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</si>
  <si>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</si>
  <si>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</si>
  <si>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</si>
  <si>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</si>
  <si>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</si>
  <si>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</si>
  <si>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</si>
  <si>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</si>
  <si>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</si>
  <si>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</si>
  <si>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</si>
  <si>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</si>
  <si>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</si>
  <si>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</si>
  <si>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</si>
  <si>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</si>
  <si>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</si>
  <si>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</si>
  <si>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</si>
  <si>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</si>
  <si>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</si>
  <si>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</si>
  <si>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</si>
  <si>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</si>
  <si>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</si>
  <si>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</si>
  <si>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</si>
  <si>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</si>
  <si>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</si>
  <si>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</si>
  <si>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</si>
  <si>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</si>
  <si>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</si>
  <si>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</si>
  <si>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</si>
  <si>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</si>
  <si>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</si>
  <si>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</si>
  <si>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</si>
  <si>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</si>
  <si>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</si>
  <si>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</si>
  <si>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</si>
  <si>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</si>
  <si>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</si>
  <si>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</si>
  <si>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</si>
  <si>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</si>
  <si>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</si>
  <si>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</si>
  <si>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</si>
  <si>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</si>
  <si>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</si>
  <si>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</si>
  <si>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</si>
  <si>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</si>
  <si>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</si>
  <si>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</si>
  <si>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</si>
  <si>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</si>
  <si>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</si>
  <si>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</si>
  <si>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</si>
  <si>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</si>
  <si>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</si>
  <si>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</si>
  <si>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</si>
  <si>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</si>
  <si>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</si>
  <si>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</si>
  <si>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</si>
  <si>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</si>
  <si>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</si>
  <si>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</si>
  <si>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</si>
  <si>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</si>
  <si>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</si>
  <si>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</si>
  <si>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</si>
  <si>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</si>
  <si>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</si>
  <si>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</si>
  <si>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</si>
  <si>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</si>
  <si>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</si>
  <si>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</si>
  <si>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</si>
  <si>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</si>
  <si>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</si>
  <si>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</si>
  <si>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</si>
  <si>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</si>
  <si>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</si>
  <si>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</si>
  <si>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</si>
  <si>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</si>
  <si>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</si>
  <si>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</si>
  <si>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</si>
  <si>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</si>
  <si>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</si>
  <si>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</si>
  <si>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</si>
  <si>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</si>
  <si>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</si>
  <si>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</si>
  <si>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</si>
  <si>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</si>
  <si>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</si>
  <si>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</si>
  <si>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</si>
  <si>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</si>
  <si>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</si>
  <si>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</si>
  <si>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</si>
  <si>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</si>
  <si>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</si>
  <si>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</si>
  <si>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</si>
  <si>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</si>
  <si>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</si>
  <si>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</si>
  <si>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</si>
  <si>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</si>
  <si>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</si>
  <si>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</si>
  <si>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</si>
  <si>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</si>
  <si>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</si>
  <si>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</si>
  <si>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</si>
  <si>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</si>
  <si>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</si>
  <si>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</si>
  <si>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</si>
  <si>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</si>
  <si>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</si>
  <si>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</si>
  <si>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</si>
  <si>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</si>
  <si>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</si>
  <si>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</si>
  <si>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</si>
  <si>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</si>
  <si>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</si>
  <si>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</si>
  <si>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</si>
  <si>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</si>
  <si>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</si>
  <si>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</si>
  <si>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</si>
  <si>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</si>
  <si>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</si>
  <si>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</si>
  <si>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</si>
  <si>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</si>
  <si>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</si>
  <si>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</si>
  <si>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</si>
  <si>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</si>
  <si>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</si>
  <si>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</si>
  <si>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</si>
  <si>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</si>
  <si>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</si>
  <si>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</si>
  <si>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</si>
  <si>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</si>
  <si>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</si>
  <si>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</si>
  <si>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</si>
  <si>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</si>
  <si>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</si>
  <si>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</si>
  <si>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</si>
  <si>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</si>
  <si>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</si>
  <si>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</si>
  <si>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</si>
  <si>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</si>
  <si>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</si>
  <si>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</si>
  <si>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</si>
  <si>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</si>
  <si>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</si>
  <si>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</si>
  <si>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</si>
  <si>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</si>
  <si>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</si>
  <si>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</si>
  <si>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</si>
  <si>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</si>
  <si>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</si>
  <si>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</si>
  <si>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</si>
  <si>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</si>
  <si>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</si>
  <si>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</si>
  <si>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</si>
  <si>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</si>
  <si>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</si>
  <si>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</si>
  <si>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</si>
  <si>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</si>
  <si>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</si>
  <si>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</si>
  <si>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</si>
  <si>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</si>
  <si>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</si>
  <si>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</si>
  <si>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</si>
  <si>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</si>
  <si>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</si>
  <si>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</si>
  <si>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</si>
  <si>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</si>
  <si>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</si>
  <si>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</si>
  <si>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</si>
  <si>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</si>
  <si>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</si>
  <si>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</si>
  <si>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</si>
  <si>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</si>
  <si>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</si>
  <si>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</si>
  <si>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</si>
  <si>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</si>
  <si>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</si>
  <si>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</si>
  <si>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</si>
  <si>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</si>
  <si>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</si>
  <si>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</si>
  <si>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</si>
  <si>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</si>
  <si>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</si>
  <si>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</si>
  <si>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</si>
  <si>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</si>
  <si>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</si>
  <si>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</si>
  <si>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</si>
  <si>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</si>
  <si>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</si>
  <si>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</si>
  <si>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</si>
  <si>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</si>
  <si>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</si>
  <si>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</si>
  <si>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</si>
  <si>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</si>
  <si>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</si>
  <si>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</si>
  <si>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</si>
  <si>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</si>
  <si>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</si>
  <si>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</si>
  <si>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</si>
  <si>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</si>
  <si>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</si>
  <si>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</si>
  <si>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</si>
  <si>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</si>
  <si>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</si>
  <si>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</si>
  <si>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</si>
  <si>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</si>
  <si>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</si>
  <si>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</si>
  <si>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</si>
  <si>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</si>
  <si>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</si>
  <si>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</si>
  <si>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</si>
  <si>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</si>
  <si>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</si>
  <si>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</si>
  <si>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</si>
  <si>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</si>
  <si>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</si>
  <si>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</si>
  <si>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</si>
  <si>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</si>
  <si>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</si>
  <si>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</si>
  <si>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</si>
  <si>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</si>
  <si>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</si>
  <si>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</si>
  <si>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</si>
  <si>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</si>
  <si>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</si>
  <si>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</si>
  <si>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</si>
  <si>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</si>
  <si>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</si>
  <si>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</si>
  <si>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</si>
  <si>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</si>
  <si>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</si>
  <si>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</si>
  <si>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</si>
  <si>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</si>
  <si>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</si>
  <si>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</si>
  <si>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</si>
  <si>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</si>
  <si>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</si>
  <si>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</si>
  <si>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</si>
  <si>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</si>
  <si>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</si>
  <si>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</si>
  <si>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</si>
  <si>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</si>
  <si>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</si>
  <si>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</si>
  <si>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</si>
  <si>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</si>
  <si>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</si>
  <si>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</si>
  <si>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</si>
  <si>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</si>
  <si>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</si>
  <si>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</si>
  <si>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</si>
  <si>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</si>
  <si>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</si>
  <si>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</si>
  <si>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</si>
  <si>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</si>
  <si>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</si>
  <si>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</si>
  <si>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</si>
  <si>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</si>
  <si>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</si>
  <si>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</si>
  <si>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</si>
  <si>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</si>
  <si>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</si>
  <si>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</si>
  <si>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</si>
  <si>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</si>
  <si>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</si>
  <si>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</si>
  <si>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</si>
  <si>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</si>
  <si>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</si>
  <si>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</si>
  <si>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</si>
  <si>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</si>
  <si>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</si>
  <si>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</si>
  <si>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</si>
  <si>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</si>
  <si>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</si>
  <si>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</si>
  <si>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</si>
  <si>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</si>
  <si>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</si>
  <si>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</si>
  <si>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</si>
  <si>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</si>
  <si>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</si>
  <si>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</si>
  <si>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</si>
  <si>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</si>
  <si>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</si>
  <si>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</si>
  <si>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</si>
  <si>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</si>
  <si>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</si>
  <si>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</si>
  <si>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</si>
  <si>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</si>
  <si>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</si>
  <si>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</si>
  <si>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</si>
  <si>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</si>
  <si>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</si>
  <si>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</si>
  <si>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</si>
  <si>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</si>
  <si>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</si>
  <si>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</si>
  <si>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</si>
  <si>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</si>
  <si>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</si>
  <si>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</si>
  <si>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</si>
  <si>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</si>
  <si>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</si>
  <si>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</si>
  <si>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</si>
  <si>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</si>
  <si>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</si>
  <si>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</si>
  <si>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</si>
  <si>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</si>
  <si>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</si>
  <si>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</si>
  <si>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</si>
  <si>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</si>
  <si>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</si>
  <si>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</si>
  <si>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</si>
  <si>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</si>
  <si>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</si>
  <si>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</si>
  <si>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</si>
  <si>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</si>
  <si>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</si>
  <si>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</si>
  <si>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</si>
  <si>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</si>
  <si>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</si>
  <si>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</si>
  <si>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</si>
  <si>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</si>
  <si>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</si>
  <si>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</si>
  <si>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</si>
  <si>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</si>
  <si>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</si>
  <si>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</si>
  <si>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</si>
  <si>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</si>
  <si>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</si>
  <si>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</si>
  <si>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</si>
  <si>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</si>
  <si>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</si>
  <si>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</si>
  <si>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</si>
  <si>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</si>
  <si>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</si>
  <si>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</si>
  <si>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</si>
  <si>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</si>
  <si>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</si>
  <si>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</si>
  <si>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</si>
  <si>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</si>
  <si>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</si>
  <si>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</si>
  <si>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</si>
  <si>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</si>
  <si>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</si>
  <si>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</si>
  <si>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</si>
  <si>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</si>
  <si>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</si>
  <si>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</si>
  <si>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</si>
  <si>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</si>
  <si>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</si>
  <si>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</si>
  <si>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</si>
  <si>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</si>
  <si>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</si>
  <si>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</si>
  <si>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</si>
  <si>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</si>
  <si>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</si>
  <si>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</si>
  <si>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</si>
  <si>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</si>
  <si>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</si>
  <si>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</si>
  <si>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</si>
  <si>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</si>
  <si>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</si>
  <si>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</si>
  <si>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</si>
  <si>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</si>
  <si>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</si>
  <si>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</si>
  <si>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</si>
  <si>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</si>
  <si>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</si>
  <si>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</si>
  <si>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</si>
  <si>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</si>
  <si>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</si>
  <si>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</si>
  <si>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</si>
  <si>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</si>
  <si>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</si>
  <si>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</si>
  <si>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</si>
  <si>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</si>
  <si>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</si>
  <si>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</si>
  <si>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</si>
  <si>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</si>
  <si>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</si>
  <si>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</si>
  <si>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</si>
  <si>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</si>
  <si>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</si>
  <si>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</si>
  <si>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</si>
  <si>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</si>
  <si>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</si>
  <si>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</si>
  <si>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</si>
  <si>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</si>
  <si>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</si>
  <si>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</si>
  <si>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</si>
  <si>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</si>
  <si>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</si>
  <si>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</si>
  <si>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</si>
  <si>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</si>
  <si>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</si>
  <si>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</si>
  <si>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</si>
  <si>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</si>
  <si>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</si>
  <si>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</si>
  <si>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</si>
  <si>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</si>
  <si>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</si>
  <si>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</si>
  <si>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</si>
  <si>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</si>
  <si>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</si>
  <si>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</si>
  <si>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</si>
  <si>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</si>
  <si>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</si>
  <si>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</si>
  <si>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</si>
  <si>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</si>
  <si>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</si>
  <si>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</si>
  <si>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</si>
  <si>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</si>
  <si>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</si>
  <si>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</si>
  <si>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</si>
  <si>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</si>
  <si>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</si>
  <si>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</si>
  <si>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</si>
  <si>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</si>
  <si>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</si>
  <si>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</si>
  <si>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</si>
  <si>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</si>
  <si>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</si>
  <si>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</si>
  <si>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</si>
  <si>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</si>
  <si>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</si>
  <si>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</si>
  <si>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</si>
  <si>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</si>
  <si>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</si>
  <si>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</si>
  <si>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</si>
  <si>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</si>
  <si>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</si>
  <si>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</si>
  <si>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</si>
  <si>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</si>
  <si>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</si>
  <si>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</si>
  <si>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</si>
  <si>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</si>
  <si>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</si>
  <si>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</si>
  <si>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</si>
  <si>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</si>
  <si>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</si>
  <si>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</si>
  <si>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</si>
  <si>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</si>
  <si>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</si>
  <si>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</si>
  <si>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</si>
  <si>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</si>
  <si>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</si>
  <si>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</si>
  <si>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</si>
  <si>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</si>
  <si>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</si>
  <si>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</si>
  <si>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</si>
  <si>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</si>
  <si>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</si>
  <si>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</si>
  <si>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</si>
  <si>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</si>
  <si>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</si>
  <si>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</si>
  <si>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</si>
  <si>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</si>
  <si>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</si>
  <si>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</si>
  <si>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</si>
  <si>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</si>
  <si>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</si>
  <si>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</si>
  <si>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</si>
  <si>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</si>
  <si>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</si>
  <si>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</si>
  <si>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</si>
  <si>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</si>
  <si>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</si>
  <si>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</si>
  <si>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</si>
  <si>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</si>
  <si>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</si>
  <si>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</si>
  <si>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</si>
  <si>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</si>
  <si>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</si>
  <si>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</si>
  <si>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</si>
  <si>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</si>
  <si>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</si>
  <si>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</si>
  <si>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</si>
  <si>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</si>
  <si>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</si>
  <si>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</si>
  <si>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</si>
  <si>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</si>
  <si>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</si>
  <si>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</si>
  <si>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</si>
  <si>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</si>
  <si>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</si>
  <si>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</si>
  <si>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</si>
  <si>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</si>
  <si>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</si>
  <si>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</si>
  <si>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</si>
  <si>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</si>
  <si>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</si>
  <si>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</si>
  <si>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</si>
  <si>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</si>
  <si>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</si>
  <si>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</si>
  <si>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</si>
  <si>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</si>
  <si>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</si>
  <si>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</si>
  <si>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</si>
  <si>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</si>
  <si>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</si>
  <si>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</si>
  <si>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</si>
  <si>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</si>
  <si>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</si>
  <si>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</si>
  <si>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</si>
  <si>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</si>
  <si>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</si>
  <si>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</si>
  <si>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</si>
  <si>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</si>
  <si>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</si>
  <si>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</si>
  <si>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</si>
  <si>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</si>
  <si>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</si>
  <si>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</si>
  <si>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</si>
  <si>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</si>
  <si>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</si>
  <si>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</si>
  <si>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</si>
  <si>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</si>
  <si>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</si>
  <si>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</si>
  <si>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</si>
  <si>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</si>
  <si>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</si>
  <si>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</si>
  <si>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</si>
  <si>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</si>
  <si>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</si>
  <si>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</si>
  <si>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</si>
  <si>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</si>
  <si>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</si>
  <si>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</si>
  <si>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</si>
  <si>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</si>
  <si>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</si>
  <si>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</si>
  <si>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</si>
  <si>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</si>
  <si>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</si>
  <si>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</si>
  <si>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</si>
  <si>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</si>
  <si>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</si>
  <si>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</si>
  <si>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</si>
  <si>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</si>
  <si>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</si>
  <si>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</si>
  <si>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</si>
  <si>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</si>
  <si>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</si>
  <si>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</si>
  <si>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</si>
  <si>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</si>
  <si>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</si>
  <si>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</si>
  <si>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</si>
  <si>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</si>
  <si>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</si>
  <si>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</si>
  <si>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</si>
  <si>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</si>
  <si>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</si>
  <si>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</si>
  <si>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</si>
  <si>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</si>
  <si>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</si>
  <si>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</si>
  <si>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</si>
  <si>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</si>
  <si>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</si>
  <si>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</si>
  <si>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</si>
  <si>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</si>
  <si>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</si>
  <si>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</si>
  <si>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</si>
  <si>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</si>
  <si>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</si>
  <si>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</si>
  <si>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</si>
  <si>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</si>
  <si>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</si>
  <si>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</si>
  <si>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</si>
  <si>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</si>
  <si>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</si>
  <si>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</si>
  <si>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</si>
  <si>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</si>
  <si>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</si>
  <si>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</si>
  <si>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</si>
  <si>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</si>
  <si>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</si>
  <si>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</si>
  <si>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</si>
  <si>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</si>
  <si>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</si>
  <si>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</si>
  <si>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</si>
  <si>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</si>
  <si>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</si>
  <si>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</si>
  <si>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</si>
  <si>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</si>
  <si>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</si>
  <si>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</si>
  <si>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</si>
  <si>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</si>
  <si>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</si>
  <si>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</si>
  <si>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</si>
  <si>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</si>
  <si>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</si>
  <si>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</si>
  <si>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</si>
  <si>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</si>
  <si>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</si>
  <si>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</si>
  <si>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</si>
  <si>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</si>
  <si>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</si>
  <si>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</si>
  <si>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</si>
  <si>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</si>
  <si>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</si>
  <si>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</si>
  <si>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</si>
  <si>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</si>
  <si>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</si>
  <si>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</si>
  <si>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</si>
  <si>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</si>
  <si>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</si>
  <si>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</si>
  <si>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</si>
  <si>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</si>
  <si>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</si>
  <si>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</si>
  <si>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</si>
  <si>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</si>
  <si>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</si>
  <si>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</si>
  <si>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</si>
  <si>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</si>
  <si>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</si>
  <si>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</si>
  <si>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</si>
  <si>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</si>
  <si>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</si>
  <si>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</si>
  <si>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</si>
  <si>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</si>
  <si>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</si>
  <si>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</si>
  <si>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</si>
  <si>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</si>
  <si>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</si>
  <si>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</si>
  <si>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</si>
  <si>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</si>
  <si>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</si>
  <si>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</si>
  <si>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</si>
  <si>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</si>
  <si>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</si>
  <si>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</si>
  <si>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</si>
  <si>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</si>
  <si>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</si>
  <si>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</si>
  <si>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</si>
  <si>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</si>
  <si>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</si>
  <si>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</si>
  <si>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</si>
  <si>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</si>
  <si>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</si>
  <si>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</si>
  <si>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</si>
  <si>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</si>
  <si>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</si>
  <si>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</si>
  <si>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</si>
  <si>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</si>
  <si>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</si>
  <si>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</si>
  <si>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</si>
  <si>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</si>
  <si>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</si>
  <si>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</si>
  <si>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</si>
  <si>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</si>
  <si>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</si>
  <si>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</si>
  <si>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</si>
  <si>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</si>
  <si>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</si>
  <si>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</si>
  <si>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</si>
  <si>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</si>
  <si>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</si>
  <si>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</si>
  <si>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</si>
  <si>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</si>
  <si>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</si>
  <si>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</si>
  <si>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</si>
  <si>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</si>
  <si>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</si>
  <si>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</si>
  <si>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</si>
  <si>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</si>
  <si>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</si>
  <si>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</si>
  <si>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</si>
  <si>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</si>
  <si>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</si>
  <si>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</si>
  <si>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</si>
  <si>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</si>
  <si>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</si>
  <si>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</si>
  <si>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</si>
  <si>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</si>
  <si>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</si>
  <si>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</si>
  <si>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</si>
  <si>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</si>
  <si>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</si>
  <si>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</si>
  <si>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</si>
  <si>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</si>
  <si>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</si>
  <si>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</si>
  <si>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</si>
  <si>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</si>
  <si>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</si>
  <si>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</si>
  <si>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</si>
  <si>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</si>
  <si>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</si>
  <si>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</si>
  <si>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</si>
  <si>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</si>
  <si>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</si>
  <si>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</si>
  <si>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</si>
  <si>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</si>
  <si>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</si>
  <si>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</si>
  <si>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</si>
  <si>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</si>
  <si>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</si>
  <si>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</si>
  <si>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</si>
  <si>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</si>
  <si>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</si>
  <si>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</si>
  <si>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</si>
  <si>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</si>
  <si>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</si>
  <si>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</si>
  <si>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</si>
  <si>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</si>
  <si>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</si>
  <si>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</si>
  <si>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</si>
  <si>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</si>
  <si>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</si>
  <si>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</si>
  <si>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</si>
  <si>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</si>
  <si>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</si>
  <si>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</si>
  <si>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</si>
  <si>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</si>
  <si>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</si>
  <si>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</si>
  <si>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</si>
  <si>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</si>
  <si>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</si>
  <si>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</si>
  <si>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</si>
  <si>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</si>
  <si>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</si>
  <si>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</si>
  <si>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</si>
  <si>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</si>
  <si>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</si>
  <si>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</si>
  <si>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</si>
  <si>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</si>
  <si>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</si>
  <si>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</si>
  <si>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</si>
  <si>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</si>
  <si>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</si>
  <si>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</si>
  <si>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</si>
  <si>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</si>
  <si>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</si>
  <si>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</si>
  <si>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</si>
  <si>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</si>
  <si>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</si>
  <si>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</si>
  <si>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</si>
  <si>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</si>
  <si>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</si>
  <si>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</si>
  <si>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</si>
  <si>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</si>
  <si>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</si>
  <si>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</si>
  <si>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</si>
  <si>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</si>
  <si>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</si>
  <si>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</si>
  <si>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</si>
  <si>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</si>
  <si>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</si>
  <si>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</si>
  <si>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</si>
  <si>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</si>
  <si>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</si>
  <si>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</si>
  <si>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</si>
  <si>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</si>
  <si>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</si>
  <si>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</si>
  <si>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</si>
  <si>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</si>
  <si>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</si>
  <si>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</si>
  <si>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</si>
  <si>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</si>
  <si>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</si>
  <si>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</si>
  <si>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</si>
  <si>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</si>
  <si>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</si>
  <si>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</si>
  <si>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</si>
  <si>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</si>
  <si>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</si>
  <si>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</si>
  <si>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</si>
  <si>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</si>
  <si>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</si>
  <si>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</si>
  <si>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</si>
  <si>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</si>
  <si>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</si>
  <si>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</si>
  <si>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</si>
  <si>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</si>
  <si>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</si>
  <si>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</si>
  <si>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</si>
  <si>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</si>
  <si>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</si>
  <si>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</si>
  <si>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</si>
  <si>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</si>
  <si>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</si>
  <si>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</si>
  <si>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</si>
  <si>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</si>
  <si>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</si>
  <si>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</si>
  <si>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</si>
  <si>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</si>
  <si>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</si>
  <si>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</si>
  <si>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</si>
  <si>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</si>
  <si>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</si>
  <si>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</si>
  <si>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</si>
  <si>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</si>
  <si>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</si>
  <si>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</si>
  <si>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</si>
  <si>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</si>
  <si>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</si>
  <si>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</si>
  <si>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</si>
  <si>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</si>
  <si>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</si>
  <si>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</si>
  <si>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</si>
  <si>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</si>
  <si>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</si>
  <si>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</si>
  <si>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</si>
  <si>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</si>
  <si>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</si>
  <si>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</si>
  <si>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</si>
  <si>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</si>
  <si>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</si>
  <si>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</si>
  <si>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</si>
  <si>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</si>
  <si>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</si>
  <si>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</si>
  <si>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</si>
  <si>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</si>
  <si>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</si>
  <si>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</si>
  <si>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</si>
  <si>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</si>
  <si>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</si>
  <si>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</si>
  <si>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</si>
  <si>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</si>
  <si>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</si>
  <si>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</si>
  <si>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</si>
  <si>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</si>
  <si>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</si>
  <si>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</si>
  <si>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</si>
  <si>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</si>
  <si>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</si>
  <si>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</si>
  <si>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</si>
  <si>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</si>
  <si>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</si>
  <si>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</si>
  <si>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</si>
  <si>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</si>
  <si>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</si>
  <si>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</si>
  <si>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</si>
  <si>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</si>
  <si>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</si>
  <si>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</si>
  <si>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</si>
  <si>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</si>
  <si>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</si>
  <si>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</si>
  <si>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</si>
  <si>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</si>
  <si>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</si>
  <si>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</si>
  <si>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</si>
  <si>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</si>
  <si>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</si>
  <si>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</si>
  <si>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</si>
  <si>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</si>
  <si>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</si>
  <si>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</si>
  <si>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</si>
  <si>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</si>
  <si>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</si>
  <si>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</si>
  <si>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</si>
  <si>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</si>
  <si>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</si>
  <si>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</si>
  <si>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</si>
  <si>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</si>
  <si>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</si>
  <si>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</si>
  <si>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</si>
  <si>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</si>
  <si>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</si>
  <si>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</si>
  <si>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</si>
  <si>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</si>
  <si>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</si>
  <si>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</si>
  <si>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</si>
  <si>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</si>
  <si>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</si>
  <si>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</si>
  <si>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</si>
  <si>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</si>
  <si>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</si>
  <si>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</si>
  <si>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</si>
  <si>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</si>
  <si>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</si>
  <si>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</si>
  <si>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</si>
  <si>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</si>
  <si>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</si>
  <si>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</si>
  <si>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</si>
  <si>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</si>
  <si>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</si>
  <si>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</si>
  <si>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</si>
  <si>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</si>
  <si>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</si>
  <si>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</si>
  <si>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</si>
  <si>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</si>
  <si>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</si>
  <si>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</si>
  <si>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</si>
  <si>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</si>
  <si>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</si>
  <si>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</si>
  <si>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</si>
  <si>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</si>
  <si>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</si>
  <si>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</si>
  <si>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</si>
  <si>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</si>
  <si>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</si>
  <si>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</si>
  <si>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</si>
  <si>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</si>
  <si>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</si>
  <si>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</si>
  <si>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</si>
  <si>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</si>
  <si>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</si>
  <si>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</si>
  <si>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</si>
  <si>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</si>
  <si>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</si>
  <si>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</si>
  <si>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</si>
  <si>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</si>
  <si>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</si>
  <si>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</si>
  <si>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</si>
  <si>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</si>
  <si>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</si>
  <si>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</si>
  <si>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</si>
  <si>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</si>
  <si>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</si>
  <si>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</si>
  <si>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</si>
  <si>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</si>
  <si>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</si>
  <si>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</si>
  <si>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</si>
  <si>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</si>
  <si>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</si>
  <si>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</si>
  <si>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</si>
  <si>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</si>
  <si>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</si>
  <si>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</si>
  <si>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</si>
  <si>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</si>
  <si>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</si>
  <si>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</si>
  <si>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</si>
  <si>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</si>
  <si>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</si>
  <si>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</si>
  <si>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</si>
  <si>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</si>
  <si>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</si>
  <si>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</si>
  <si>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</si>
  <si>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</si>
  <si>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</si>
  <si>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</si>
  <si>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</si>
  <si>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</si>
  <si>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</si>
  <si>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</si>
  <si>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</si>
  <si>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</si>
  <si>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</si>
  <si>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</si>
  <si>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</si>
  <si>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</si>
  <si>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</si>
  <si>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</si>
  <si>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</si>
  <si>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</si>
  <si>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</si>
  <si>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</si>
  <si>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</si>
  <si>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</si>
  <si>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</si>
  <si>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</si>
  <si>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</si>
  <si>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</si>
  <si>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</si>
  <si>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</si>
  <si>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</si>
  <si>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</si>
  <si>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</si>
  <si>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</si>
  <si>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</si>
  <si>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</si>
  <si>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</si>
  <si>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</si>
  <si>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</si>
  <si>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</si>
  <si>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</si>
  <si>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</si>
  <si>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</si>
  <si>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</si>
  <si>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</si>
  <si>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</si>
  <si>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</si>
  <si>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</si>
  <si>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</si>
  <si>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</si>
  <si>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</si>
  <si>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</si>
  <si>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</si>
  <si>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</si>
  <si>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</si>
  <si>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</si>
  <si>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</si>
  <si>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</si>
  <si>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</si>
  <si>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</si>
  <si>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</si>
  <si>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</si>
  <si>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</si>
  <si>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</si>
  <si>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</si>
  <si>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</si>
  <si>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</si>
  <si>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</si>
  <si>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</si>
  <si>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</si>
  <si>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</si>
  <si>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</si>
  <si>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</si>
  <si>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</si>
  <si>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</si>
  <si>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</si>
  <si>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</si>
  <si>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</si>
  <si>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</si>
  <si>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</si>
  <si>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</si>
  <si>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</si>
  <si>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</si>
  <si>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</si>
  <si>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</si>
  <si>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</si>
  <si>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</si>
  <si>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</si>
  <si>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</si>
  <si>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</si>
  <si>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</si>
  <si>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</si>
  <si>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</si>
  <si>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</si>
  <si>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</si>
  <si>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</si>
  <si>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</si>
  <si>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</si>
  <si>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</si>
  <si>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</si>
  <si>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</si>
  <si>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</si>
  <si>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</si>
  <si>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</si>
  <si>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</si>
  <si>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</si>
  <si>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</si>
  <si>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</si>
  <si>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</si>
  <si>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</si>
  <si>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</si>
  <si>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</si>
  <si>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</si>
  <si>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</si>
  <si>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</si>
  <si>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</si>
  <si>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</si>
  <si>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</si>
  <si>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</si>
  <si>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</si>
  <si>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</si>
  <si>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</si>
  <si>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</si>
  <si>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</si>
  <si>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</si>
  <si>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</si>
  <si>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</si>
  <si>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</si>
  <si>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</si>
  <si>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</si>
  <si>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</si>
  <si>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</si>
  <si>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</si>
  <si>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</si>
  <si>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</si>
  <si>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</si>
  <si>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</si>
  <si>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</si>
  <si>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</si>
  <si>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</si>
  <si>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</si>
  <si>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</si>
  <si>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</si>
  <si>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</si>
  <si>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</si>
  <si>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</si>
  <si>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</si>
  <si>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</si>
  <si>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</si>
  <si>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</si>
  <si>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</si>
  <si>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</si>
  <si>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</si>
  <si>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</si>
  <si>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</si>
  <si>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</si>
  <si>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</si>
  <si>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</si>
  <si>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</si>
  <si>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</si>
  <si>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</si>
  <si>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</si>
  <si>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</si>
  <si>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</si>
  <si>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</si>
  <si>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</si>
  <si>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</si>
  <si>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</si>
  <si>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</si>
  <si>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</si>
  <si>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</si>
  <si>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</si>
  <si>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</si>
  <si>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</si>
  <si>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</si>
  <si>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</si>
  <si>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</si>
  <si>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</si>
  <si>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</si>
  <si>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</si>
  <si>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</si>
  <si>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</si>
  <si>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</si>
  <si>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</si>
  <si>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</si>
  <si>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</si>
  <si>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</si>
  <si>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</si>
  <si>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</si>
  <si>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</si>
  <si>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</si>
  <si>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</si>
  <si>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</si>
  <si>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</si>
  <si>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</si>
  <si>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</si>
  <si>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</si>
  <si>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</si>
  <si>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</si>
  <si>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</si>
  <si>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</si>
  <si>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</si>
  <si>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</si>
  <si>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</si>
  <si>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</si>
  <si>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</si>
  <si>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</si>
  <si>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</si>
  <si>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</si>
  <si>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</si>
  <si>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</si>
  <si>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</si>
  <si>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</si>
  <si>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</si>
  <si>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</si>
  <si>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</si>
  <si>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</si>
  <si>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</si>
  <si>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</si>
  <si>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</si>
  <si>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</si>
  <si>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</si>
  <si>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</si>
  <si>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</si>
  <si>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</si>
  <si>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</si>
  <si>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</si>
  <si>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</si>
  <si>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</si>
  <si>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</si>
  <si>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</si>
  <si>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</si>
  <si>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</si>
  <si>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</si>
  <si>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</si>
  <si>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</si>
  <si>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</si>
  <si>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</si>
  <si>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</si>
  <si>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</si>
  <si>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</si>
  <si>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</si>
  <si>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</si>
  <si>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</si>
  <si>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</si>
  <si>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</si>
  <si>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</si>
  <si>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</si>
  <si>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</si>
  <si>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</si>
  <si>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</si>
  <si>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</si>
  <si>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</si>
  <si>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</si>
  <si>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</si>
  <si>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</si>
  <si>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</si>
  <si>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</si>
  <si>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</si>
  <si>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</si>
  <si>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</si>
  <si>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</si>
  <si>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</si>
  <si>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</si>
  <si>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</si>
  <si>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</si>
  <si>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</si>
  <si>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</si>
  <si>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</si>
  <si>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</si>
  <si>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</si>
  <si>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</si>
  <si>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</si>
  <si>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</si>
  <si>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</si>
  <si>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</si>
  <si>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</si>
  <si>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</si>
  <si>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</si>
  <si>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</si>
  <si>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</si>
  <si>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</si>
  <si>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</si>
  <si>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</si>
  <si>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</si>
  <si>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</si>
  <si>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</si>
  <si>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</si>
  <si>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</si>
  <si>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</si>
  <si>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</si>
  <si>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</si>
  <si>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</si>
  <si>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</si>
  <si>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</si>
  <si>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</si>
  <si>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</si>
  <si>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</si>
  <si>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</si>
  <si>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</si>
  <si>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</si>
  <si>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</si>
  <si>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</si>
  <si>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</si>
  <si>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</si>
  <si>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</si>
  <si>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</si>
  <si>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</si>
  <si>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</si>
  <si>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</si>
  <si>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</si>
  <si>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</si>
  <si>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</si>
  <si>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</si>
  <si>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</si>
  <si>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</si>
  <si>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</si>
  <si>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</si>
  <si>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</si>
  <si>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</si>
  <si>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</si>
  <si>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</si>
  <si>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</si>
  <si>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</si>
  <si>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</si>
  <si>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</si>
  <si>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</si>
  <si>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</si>
  <si>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</si>
  <si>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</si>
  <si>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</si>
  <si>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</si>
  <si>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</si>
  <si>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</si>
  <si>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</si>
  <si>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</si>
  <si>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</si>
  <si>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</si>
  <si>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</si>
  <si>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</si>
  <si>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</si>
  <si>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</si>
  <si>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</si>
  <si>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</si>
  <si>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</si>
  <si>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</si>
  <si>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</si>
  <si>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</si>
  <si>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</si>
  <si>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</si>
  <si>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</si>
  <si>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</si>
  <si>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</si>
  <si>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</si>
  <si>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</si>
  <si>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</si>
  <si>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</si>
  <si>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</si>
  <si>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</si>
  <si>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</si>
  <si>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</si>
  <si>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</si>
  <si>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</si>
  <si>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</si>
  <si>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</si>
  <si>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</si>
  <si>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</si>
  <si>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</si>
  <si>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</si>
  <si>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</si>
  <si>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</si>
  <si>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</si>
  <si>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</si>
  <si>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</si>
  <si>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</si>
  <si>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</si>
  <si>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</si>
  <si>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</si>
  <si>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</si>
  <si>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</si>
  <si>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</si>
  <si>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</si>
  <si>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</si>
  <si>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</si>
  <si>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</si>
  <si>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</si>
  <si>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</si>
  <si>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</si>
  <si>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</si>
  <si>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</si>
  <si>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</si>
  <si>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</si>
  <si>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</si>
  <si>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</si>
  <si>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</si>
  <si>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</si>
  <si>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</si>
  <si>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</si>
  <si>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</si>
  <si>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</si>
  <si>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</si>
  <si>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</si>
  <si>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</si>
  <si>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</si>
  <si>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</si>
  <si>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</si>
  <si>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</si>
  <si>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</si>
  <si>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</si>
  <si>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</si>
  <si>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</si>
  <si>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</si>
  <si>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</si>
  <si>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</si>
  <si>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</si>
  <si>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</si>
  <si>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</si>
  <si>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</si>
  <si>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</si>
  <si>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</si>
  <si>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</si>
  <si>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</si>
  <si>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</si>
  <si>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</si>
  <si>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</si>
  <si>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</si>
  <si>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</si>
  <si>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</si>
  <si>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</si>
  <si>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</si>
  <si>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</si>
  <si>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</si>
  <si>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</si>
  <si>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</si>
  <si>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</si>
  <si>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</si>
  <si>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</si>
  <si>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</si>
  <si>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</si>
  <si>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</si>
  <si>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</si>
  <si>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</si>
  <si>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</si>
  <si>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</si>
  <si>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</si>
  <si>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</si>
  <si>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</si>
  <si>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</si>
  <si>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</si>
  <si>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</si>
  <si>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</si>
  <si>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</si>
  <si>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</si>
  <si>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</si>
  <si>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</si>
  <si>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</si>
  <si>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</si>
  <si>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</si>
  <si>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</si>
  <si>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</si>
  <si>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</si>
  <si>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</si>
  <si>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</si>
  <si>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</si>
  <si>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</si>
  <si>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</si>
  <si>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</si>
  <si>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</si>
  <si>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</si>
  <si>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</si>
  <si>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</si>
  <si>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</si>
  <si>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</si>
  <si>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</si>
  <si>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</si>
  <si>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</si>
  <si>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</si>
  <si>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</si>
  <si>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</si>
  <si>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</si>
  <si>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</si>
  <si>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</si>
  <si>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</si>
  <si>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</si>
  <si>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</si>
  <si>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</si>
  <si>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</si>
  <si>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</si>
  <si>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</si>
  <si>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</si>
  <si>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</si>
  <si>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</si>
  <si>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</si>
  <si>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</si>
  <si>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</si>
  <si>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</si>
  <si>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</si>
  <si>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</si>
  <si>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</si>
  <si>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</si>
  <si>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</si>
  <si>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</si>
  <si>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</si>
  <si>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</si>
  <si>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</si>
  <si>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</si>
  <si>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</si>
  <si>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</si>
  <si>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</si>
  <si>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</si>
  <si>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</si>
  <si>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</si>
  <si>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</si>
  <si>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</si>
  <si>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</si>
  <si>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</si>
  <si>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</si>
  <si>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</si>
  <si>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</si>
  <si>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</si>
  <si>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</si>
  <si>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</si>
  <si>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</si>
  <si>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</si>
  <si>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</si>
  <si>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</si>
  <si>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</si>
  <si>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</si>
  <si>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</si>
  <si>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</si>
  <si>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</si>
  <si>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</si>
  <si>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</si>
  <si>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</si>
  <si>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</si>
  <si>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</si>
  <si>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</si>
  <si>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</si>
  <si>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</si>
  <si>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</si>
  <si>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</si>
  <si>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</si>
  <si>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</si>
  <si>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</si>
  <si>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</si>
  <si>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</si>
  <si>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</si>
  <si>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</si>
  <si>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</si>
  <si>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</si>
  <si>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</si>
  <si>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</si>
  <si>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</si>
  <si>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</si>
  <si>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</si>
  <si>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</si>
  <si>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</si>
  <si>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</si>
  <si>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</si>
  <si>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</si>
  <si>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</si>
  <si>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</si>
  <si>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</si>
  <si>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</si>
  <si>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</si>
  <si>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</si>
  <si>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</si>
  <si>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</si>
  <si>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</si>
  <si>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</si>
  <si>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</si>
  <si>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</si>
  <si>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</si>
  <si>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</si>
  <si>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</si>
  <si>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</si>
  <si>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</si>
  <si>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</si>
  <si>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</si>
  <si>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</si>
  <si>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</si>
  <si>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</si>
  <si>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</si>
  <si>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</si>
  <si>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</si>
  <si>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</si>
  <si>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</si>
  <si>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</si>
  <si>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</si>
  <si>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</si>
  <si>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</si>
  <si>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</si>
  <si>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</si>
  <si>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</si>
  <si>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</si>
  <si>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</si>
  <si>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</si>
  <si>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</si>
  <si>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</si>
  <si>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</si>
  <si>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</si>
  <si>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</si>
  <si>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</si>
  <si>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</si>
  <si>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</si>
  <si>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</si>
  <si>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</si>
  <si>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</si>
  <si>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</si>
  <si>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</si>
  <si>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</si>
  <si>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</si>
  <si>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</si>
  <si>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</si>
  <si>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</si>
  <si>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</si>
  <si>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</si>
  <si>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</si>
  <si>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</si>
  <si>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</si>
  <si>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</si>
  <si>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</si>
  <si>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</si>
  <si>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</si>
  <si>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</si>
  <si>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</si>
  <si>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</si>
  <si>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</si>
  <si>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</si>
  <si>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</si>
  <si>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</si>
  <si>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</si>
  <si>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</si>
  <si>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</si>
  <si>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</si>
  <si>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</si>
  <si>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</si>
  <si>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</si>
  <si>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</si>
  <si>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</si>
  <si>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</si>
  <si>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</si>
  <si>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</si>
  <si>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</si>
  <si>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</si>
  <si>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</si>
  <si>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</si>
  <si>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</si>
  <si>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</si>
  <si>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</si>
  <si>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</si>
  <si>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</si>
  <si>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</si>
  <si>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</si>
  <si>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</si>
  <si>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</si>
  <si>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</si>
  <si>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</si>
  <si>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</si>
  <si>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</si>
  <si>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</si>
  <si>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</si>
  <si>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</si>
  <si>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</si>
  <si>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</si>
  <si>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</si>
  <si>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</si>
  <si>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</si>
  <si>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</si>
  <si>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</si>
  <si>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</si>
  <si>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</si>
  <si>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</si>
  <si>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</si>
  <si>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</si>
  <si>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</si>
  <si>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</si>
  <si>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</si>
  <si>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</si>
  <si>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</si>
  <si>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</si>
  <si>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</si>
  <si>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</si>
  <si>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</si>
  <si>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</si>
  <si>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</si>
  <si>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</si>
  <si>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</si>
  <si>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</si>
  <si>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</si>
  <si>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</si>
  <si>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</si>
  <si>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</si>
  <si>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</si>
  <si>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</si>
  <si>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</si>
  <si>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</si>
  <si>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</si>
  <si>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</si>
  <si>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</si>
  <si>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</si>
  <si>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</si>
  <si>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</si>
  <si>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</si>
  <si>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</si>
  <si>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</si>
  <si>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</si>
  <si>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</si>
  <si>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</si>
  <si>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</si>
  <si>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</si>
  <si>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</si>
  <si>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</si>
  <si>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</si>
  <si>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</si>
  <si>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</si>
  <si>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</si>
  <si>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</si>
  <si>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</si>
  <si>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</si>
  <si>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</si>
  <si>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</si>
  <si>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</si>
  <si>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</si>
  <si>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</si>
  <si>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</si>
  <si>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</si>
  <si>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</si>
  <si>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</si>
  <si>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</si>
  <si>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</si>
  <si>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</si>
  <si>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</si>
  <si>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</si>
  <si>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</si>
  <si>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</si>
  <si>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</si>
  <si>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</si>
  <si>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</si>
  <si>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</si>
  <si>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</si>
  <si>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</si>
  <si>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</si>
  <si>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</si>
  <si>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</si>
  <si>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</si>
  <si>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</si>
  <si>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</si>
  <si>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</si>
  <si>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</si>
  <si>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</si>
  <si>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</si>
  <si>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</si>
  <si>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</si>
  <si>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</si>
  <si>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</si>
  <si>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</si>
  <si>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</si>
  <si>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</si>
  <si>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</si>
  <si>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</si>
  <si>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</si>
  <si>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</si>
  <si>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</si>
  <si>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</si>
  <si>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</si>
  <si>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</si>
  <si>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</si>
  <si>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</si>
  <si>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</si>
  <si>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</si>
  <si>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</si>
  <si>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</si>
  <si>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</si>
  <si>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</si>
  <si>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</si>
  <si>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</si>
  <si>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</si>
  <si>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</si>
  <si>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</si>
  <si>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</si>
  <si>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</si>
  <si>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</si>
  <si>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</si>
  <si>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</si>
  <si>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</si>
  <si>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</si>
  <si>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</si>
  <si>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</si>
  <si>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</si>
  <si>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</si>
  <si>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</si>
  <si>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</si>
  <si>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</si>
  <si>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</si>
  <si>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</si>
  <si>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</si>
  <si>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</si>
  <si>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</si>
  <si>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</si>
  <si>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</si>
  <si>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</si>
  <si>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</si>
  <si>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</si>
  <si>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</si>
  <si>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</si>
  <si>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</si>
  <si>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</si>
  <si>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</si>
  <si>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</si>
  <si>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</si>
  <si>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</si>
  <si>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</si>
  <si>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</si>
  <si>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</si>
  <si>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</si>
  <si>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</si>
  <si>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</si>
  <si>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</si>
  <si>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</si>
  <si>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</si>
  <si>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</si>
  <si>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</si>
  <si>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</si>
  <si>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</si>
  <si>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</si>
  <si>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</si>
  <si>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</si>
  <si>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</si>
  <si>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</si>
  <si>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</si>
  <si>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</si>
  <si>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</si>
  <si>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</si>
  <si>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</si>
  <si>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</si>
  <si>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</si>
  <si>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</si>
  <si>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</si>
  <si>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</si>
  <si>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</si>
  <si>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</si>
  <si>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</si>
  <si>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</si>
  <si>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</si>
  <si>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</si>
  <si>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</si>
  <si>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</si>
  <si>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</si>
  <si>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</si>
  <si>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</si>
  <si>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</si>
  <si>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</si>
  <si>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</si>
  <si>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</si>
  <si>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</si>
  <si>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</si>
  <si>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</si>
  <si>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</si>
  <si>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</si>
  <si>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</si>
  <si>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</si>
  <si>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</si>
  <si>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</si>
  <si>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</si>
  <si>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</si>
  <si>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</si>
  <si>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</si>
  <si>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</si>
  <si>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</si>
  <si>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</si>
  <si>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</si>
  <si>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</si>
  <si>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</si>
  <si>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</si>
  <si>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</si>
  <si>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</si>
  <si>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</si>
  <si>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</si>
  <si>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</si>
  <si>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</si>
  <si>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</si>
  <si>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</si>
  <si>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</si>
  <si>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</si>
  <si>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</si>
  <si>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</si>
  <si>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</si>
  <si>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</si>
  <si>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</si>
  <si>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</si>
  <si>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</si>
  <si>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</si>
  <si>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</si>
  <si>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</si>
  <si>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</si>
  <si>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</si>
  <si>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</si>
  <si>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</si>
  <si>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</si>
  <si>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</si>
  <si>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</si>
  <si>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</si>
  <si>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</si>
  <si>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</si>
  <si>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</si>
  <si>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</si>
  <si>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</si>
  <si>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</si>
  <si>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</si>
  <si>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</si>
  <si>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</si>
  <si>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</si>
  <si>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</si>
  <si>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</si>
  <si>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</si>
  <si>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</si>
  <si>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</si>
  <si>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</si>
  <si>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</si>
  <si>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</si>
  <si>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</si>
  <si>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</si>
  <si>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</si>
  <si>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</si>
  <si>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</si>
  <si>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</si>
  <si>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</si>
  <si>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</si>
  <si>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</si>
  <si>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</si>
  <si>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</si>
  <si>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</si>
  <si>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</si>
  <si>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</si>
  <si>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</si>
  <si>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</si>
  <si>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</si>
  <si>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</si>
  <si>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</si>
  <si>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</si>
  <si>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</si>
  <si>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</si>
  <si>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</si>
  <si>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</si>
  <si>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</si>
  <si>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</si>
  <si>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</si>
  <si>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</si>
  <si>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</si>
  <si>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</si>
  <si>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</si>
  <si>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</si>
  <si>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</si>
  <si>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</si>
  <si>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</si>
  <si>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</si>
  <si>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</si>
  <si>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</si>
  <si>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</si>
  <si>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</si>
  <si>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</si>
  <si>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</si>
  <si>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</si>
  <si>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</si>
  <si>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</si>
  <si>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</si>
  <si>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</si>
  <si>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</si>
  <si>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</si>
  <si>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</si>
  <si>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</si>
  <si>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</si>
  <si>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</si>
  <si>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</si>
  <si>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</si>
  <si>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</si>
  <si>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</si>
  <si>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</si>
  <si>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</si>
  <si>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</si>
  <si>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</si>
  <si>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</si>
  <si>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</si>
  <si>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</si>
  <si>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</si>
  <si>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</si>
  <si>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</si>
  <si>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</si>
  <si>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</si>
  <si>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</si>
  <si>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</si>
  <si>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</si>
  <si>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</si>
  <si>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</si>
  <si>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</si>
  <si>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</si>
  <si>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</si>
  <si>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</si>
  <si>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</si>
  <si>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</si>
  <si>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</si>
  <si>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</si>
  <si>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</si>
  <si>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</si>
  <si>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</si>
  <si>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</si>
  <si>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</si>
  <si>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</si>
  <si>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</si>
  <si>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</si>
  <si>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</si>
  <si>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</si>
  <si>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</si>
  <si>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</si>
  <si>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</si>
  <si>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</si>
  <si>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</si>
  <si>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</si>
  <si>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</si>
  <si>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</si>
  <si>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</si>
  <si>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</si>
  <si>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</si>
  <si>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</si>
  <si>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</si>
  <si>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</si>
  <si>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</si>
  <si>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</si>
  <si>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</si>
  <si>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</si>
  <si>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</si>
  <si>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</si>
  <si>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</si>
  <si>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</si>
  <si>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</si>
  <si>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</si>
  <si>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</si>
  <si>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</si>
  <si>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</si>
  <si>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</si>
  <si>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</si>
  <si>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</si>
  <si>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</si>
  <si>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</si>
  <si>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</si>
  <si>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</si>
  <si>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</si>
  <si>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</si>
  <si>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</si>
  <si>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</si>
  <si>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</si>
  <si>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</si>
  <si>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</si>
  <si>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</si>
  <si>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</si>
  <si>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</si>
  <si>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</si>
  <si>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</si>
  <si>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</si>
  <si>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</si>
  <si>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</si>
  <si>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</si>
  <si>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</si>
  <si>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</si>
  <si>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</si>
  <si>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</si>
  <si>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</si>
  <si>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</si>
  <si>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</si>
  <si>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</si>
  <si>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</si>
  <si>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</si>
  <si>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</si>
  <si>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</si>
  <si>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</si>
  <si>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</si>
  <si>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</si>
  <si>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</si>
  <si>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</si>
  <si>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</si>
  <si>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</si>
  <si>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</si>
  <si>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</si>
  <si>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</si>
  <si>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</si>
  <si>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</si>
  <si>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</si>
  <si>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</si>
  <si>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</si>
  <si>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</si>
  <si>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</si>
  <si>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</si>
  <si>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</si>
  <si>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</si>
  <si>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</si>
  <si>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</si>
  <si>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</si>
  <si>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</si>
  <si>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</si>
  <si>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</si>
  <si>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</si>
  <si>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</si>
  <si>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</si>
  <si>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</si>
  <si>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</si>
  <si>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</si>
  <si>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</si>
  <si>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</si>
  <si>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</si>
  <si>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</si>
  <si>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</si>
  <si>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</si>
  <si>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</si>
  <si>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</si>
  <si>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</si>
  <si>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</si>
  <si>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</si>
  <si>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</si>
  <si>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</si>
  <si>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</si>
  <si>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</si>
  <si>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</si>
  <si>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</si>
  <si>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</si>
  <si>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</si>
  <si>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</si>
  <si>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</si>
  <si>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</si>
  <si>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</si>
  <si>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</si>
  <si>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</si>
  <si>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</si>
  <si>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</si>
  <si>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</si>
  <si>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</si>
  <si>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</si>
  <si>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</si>
  <si>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</si>
  <si>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</si>
  <si>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</si>
  <si>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</si>
  <si>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</si>
  <si>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</si>
  <si>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</si>
  <si>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</si>
  <si>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</si>
  <si>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</si>
  <si>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</si>
  <si>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</si>
  <si>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</si>
  <si>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</si>
  <si>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</si>
  <si>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</si>
  <si>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</si>
  <si>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</si>
  <si>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</si>
  <si>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</si>
  <si>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</si>
  <si>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</si>
  <si>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</si>
  <si>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</si>
  <si>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</si>
  <si>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</si>
  <si>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</si>
  <si>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</si>
  <si>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</si>
  <si>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</si>
  <si>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</si>
  <si>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</si>
  <si>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</si>
  <si>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</si>
  <si>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</si>
  <si>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</si>
  <si>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</si>
  <si>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</si>
  <si>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</si>
  <si>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</si>
  <si>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</si>
  <si>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</si>
  <si>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</si>
  <si>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</si>
  <si>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</si>
  <si>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</si>
  <si>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</si>
  <si>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</si>
  <si>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</si>
  <si>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</si>
  <si>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</si>
  <si>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</si>
  <si>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</si>
  <si>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</si>
  <si>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</si>
  <si>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</si>
  <si>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</si>
  <si>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</si>
  <si>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</si>
  <si>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</si>
  <si>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</si>
  <si>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</si>
  <si>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</si>
  <si>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</si>
  <si>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</si>
  <si>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</si>
  <si>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</si>
  <si>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</si>
  <si>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</si>
  <si>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</si>
  <si>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</si>
  <si>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</si>
  <si>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</si>
  <si>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</si>
  <si>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</si>
  <si>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</si>
  <si>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</si>
  <si>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</si>
  <si>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</si>
  <si>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</si>
  <si>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</si>
  <si>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</si>
  <si>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</si>
  <si>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</si>
  <si>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</si>
  <si>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</si>
  <si>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</si>
  <si>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</si>
  <si>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</si>
  <si>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</si>
  <si>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</si>
  <si>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</si>
  <si>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</si>
  <si>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</si>
  <si>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</si>
  <si>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</si>
  <si>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</si>
  <si>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</si>
  <si>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</si>
  <si>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</si>
  <si>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</si>
  <si>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</si>
  <si>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</si>
  <si>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</si>
  <si>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</si>
  <si>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</si>
  <si>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</si>
  <si>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</si>
  <si>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</si>
  <si>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</si>
  <si>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</si>
  <si>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</si>
  <si>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</si>
  <si>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</si>
  <si>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</si>
  <si>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</si>
  <si>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</si>
  <si>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</si>
  <si>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</si>
  <si>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</si>
  <si>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</si>
  <si>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</si>
  <si>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</si>
  <si>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</si>
  <si>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</si>
  <si>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</si>
  <si>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</si>
  <si>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</si>
  <si>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</si>
  <si>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</si>
  <si>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</si>
  <si>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</si>
  <si>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</si>
  <si>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</si>
  <si>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</si>
  <si>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</si>
  <si>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</si>
  <si>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</si>
  <si>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</si>
  <si>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</si>
  <si>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</si>
  <si>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</si>
  <si>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</si>
  <si>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</si>
  <si>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</si>
  <si>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</si>
  <si>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</si>
  <si>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</si>
  <si>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</si>
  <si>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</si>
  <si>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</si>
  <si>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</si>
  <si>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</si>
  <si>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</si>
  <si>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</si>
  <si>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</si>
  <si>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</si>
  <si>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</si>
  <si>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</si>
  <si>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</si>
  <si>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</si>
  <si>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</si>
  <si>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</si>
  <si>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</si>
  <si>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</si>
  <si>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</si>
  <si>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</si>
  <si>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</si>
  <si>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</si>
  <si>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</si>
  <si>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</si>
  <si>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</si>
  <si>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</si>
  <si>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</si>
  <si>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</si>
  <si>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</si>
  <si>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</si>
  <si>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</si>
  <si>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</si>
  <si>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</si>
  <si>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</si>
  <si>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</si>
  <si>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</si>
  <si>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</si>
  <si>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</si>
  <si>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</si>
  <si>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</si>
  <si>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</si>
  <si>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</si>
  <si>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</si>
  <si>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</si>
  <si>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</si>
  <si>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</si>
  <si>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</si>
  <si>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</si>
  <si>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</si>
  <si>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</si>
  <si>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</si>
  <si>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</si>
  <si>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</si>
  <si>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</si>
  <si>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</si>
  <si>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</si>
  <si>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</si>
  <si>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</si>
  <si>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</si>
  <si>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</si>
  <si>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</si>
  <si>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</si>
  <si>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</si>
  <si>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</si>
  <si>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</si>
  <si>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</si>
  <si>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</si>
  <si>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</si>
  <si>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</si>
  <si>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</si>
  <si>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</si>
  <si>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</si>
  <si>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</si>
  <si>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</si>
  <si>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</si>
  <si>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</si>
  <si>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</si>
  <si>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</si>
  <si>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</si>
  <si>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</si>
  <si>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</si>
  <si>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</si>
  <si>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</si>
  <si>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</si>
  <si>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</si>
  <si>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</si>
  <si>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</si>
  <si>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</si>
  <si>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</si>
  <si>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</si>
  <si>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</si>
  <si>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</si>
  <si>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</si>
  <si>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</si>
  <si>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</si>
  <si>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</si>
  <si>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</si>
  <si>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</si>
  <si>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</si>
  <si>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</si>
  <si>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</si>
  <si>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</si>
  <si>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</si>
  <si>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</si>
  <si>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</si>
  <si>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</si>
  <si>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</si>
  <si>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</si>
  <si>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</si>
  <si>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</si>
  <si>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</si>
  <si>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</si>
  <si>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</si>
  <si>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</si>
  <si>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</si>
  <si>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</si>
  <si>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</si>
  <si>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</si>
  <si>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</si>
  <si>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</si>
  <si>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</si>
  <si>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</si>
  <si>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</si>
  <si>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</si>
  <si>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</si>
  <si>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</si>
  <si>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</si>
  <si>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</si>
  <si>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</si>
  <si>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</si>
  <si>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</si>
  <si>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</si>
  <si>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</si>
  <si>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</si>
  <si>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</si>
  <si>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</si>
  <si>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</si>
  <si>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</si>
  <si>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</si>
  <si>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</si>
  <si>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</si>
  <si>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</si>
  <si>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</si>
  <si>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</si>
  <si>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</si>
  <si>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</si>
  <si>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</si>
  <si>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</si>
  <si>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</si>
  <si>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</si>
  <si>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</si>
  <si>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</si>
  <si>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</si>
  <si>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</si>
  <si>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</si>
  <si>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</si>
  <si>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</si>
  <si>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</si>
  <si>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</si>
  <si>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</si>
  <si>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</si>
  <si>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</si>
  <si>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</si>
  <si>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</si>
  <si>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</si>
  <si>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</si>
  <si>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</si>
  <si>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</si>
  <si>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</si>
  <si>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</si>
  <si>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</si>
  <si>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</si>
  <si>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</si>
  <si>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</si>
  <si>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</si>
  <si>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</si>
  <si>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</si>
  <si>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</si>
  <si>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</si>
  <si>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</si>
  <si>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</si>
  <si>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</si>
  <si>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</si>
  <si>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</si>
  <si>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</si>
  <si>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</si>
  <si>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</si>
  <si>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</si>
  <si>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</si>
  <si>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</si>
  <si>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</si>
  <si>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</si>
  <si>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</si>
  <si>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</si>
  <si>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</si>
  <si>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</si>
  <si>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</si>
  <si>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</si>
  <si>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</si>
  <si>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</si>
  <si>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</si>
  <si>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</si>
  <si>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</si>
  <si>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</si>
  <si>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</si>
  <si>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</si>
  <si>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</si>
  <si>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</si>
  <si>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</si>
  <si>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</si>
  <si>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</si>
  <si>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</si>
  <si>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</si>
  <si>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</si>
  <si>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</si>
  <si>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</si>
  <si>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</si>
  <si>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</si>
  <si>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</si>
  <si>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</si>
  <si>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</si>
  <si>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</si>
  <si>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</si>
  <si>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</si>
  <si>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</si>
  <si>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</si>
  <si>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</si>
  <si>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</si>
  <si>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</si>
  <si>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</si>
  <si>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</si>
  <si>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</si>
  <si>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</si>
  <si>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</si>
  <si>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</si>
  <si>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</si>
  <si>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</si>
  <si>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</si>
  <si>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</si>
  <si>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</si>
  <si>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</si>
  <si>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</si>
  <si>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</si>
  <si>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</si>
  <si>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</si>
  <si>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</si>
  <si>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</si>
  <si>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</si>
  <si>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</si>
  <si>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</si>
  <si>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</si>
  <si>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</si>
  <si>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</si>
  <si>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</si>
  <si>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</si>
  <si>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</si>
  <si>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</si>
  <si>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</si>
  <si>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</si>
  <si>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</si>
  <si>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</si>
  <si>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</si>
  <si>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</si>
  <si>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</si>
  <si>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</si>
  <si>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</si>
  <si>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</si>
  <si>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</si>
  <si>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</si>
  <si>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</si>
  <si>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</si>
  <si>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</si>
  <si>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</si>
  <si>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</si>
  <si>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</si>
  <si>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</si>
  <si>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</si>
  <si>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</si>
  <si>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</si>
  <si>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</si>
  <si>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</si>
  <si>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</si>
  <si>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</si>
  <si>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</si>
  <si>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</si>
  <si>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</si>
  <si>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</si>
  <si>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</si>
  <si>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</si>
  <si>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</si>
  <si>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</si>
  <si>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</si>
  <si>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</si>
  <si>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</si>
  <si>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</si>
  <si>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</si>
  <si>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</si>
  <si>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</si>
  <si>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</si>
  <si>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</si>
  <si>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</si>
  <si>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</si>
  <si>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</si>
  <si>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</si>
  <si>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</si>
  <si>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</si>
  <si>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</si>
  <si>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</si>
  <si>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</si>
  <si>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</si>
  <si>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</si>
  <si>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</si>
  <si>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</si>
  <si>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</si>
  <si>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</si>
  <si>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</si>
  <si>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</si>
  <si>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</si>
  <si>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</si>
  <si>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</si>
  <si>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</si>
  <si>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</si>
  <si>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</si>
  <si>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</si>
  <si>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</si>
  <si>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</si>
  <si>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</si>
  <si>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</si>
  <si>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</si>
  <si>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</si>
  <si>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</si>
  <si>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</si>
  <si>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</si>
  <si>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</si>
  <si>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</si>
  <si>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</si>
  <si>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</si>
  <si>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</si>
  <si>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</si>
  <si>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</si>
  <si>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</si>
  <si>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</si>
  <si>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</si>
  <si>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</si>
  <si>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</si>
  <si>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</si>
  <si>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</si>
  <si>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</si>
  <si>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</si>
  <si>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</si>
  <si>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</si>
  <si>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</si>
  <si>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</si>
  <si>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</si>
  <si>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</si>
  <si>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</si>
  <si>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</si>
  <si>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</si>
  <si>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</si>
  <si>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</si>
  <si>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</si>
  <si>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</si>
  <si>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</si>
  <si>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</si>
  <si>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</si>
  <si>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</si>
  <si>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</si>
  <si>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</si>
  <si>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</si>
  <si>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</si>
  <si>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</si>
  <si>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</si>
  <si>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</si>
  <si>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</si>
  <si>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</si>
  <si>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</si>
  <si>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</si>
  <si>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</si>
  <si>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</si>
  <si>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</si>
  <si>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</si>
  <si>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</si>
  <si>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</si>
  <si>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</si>
  <si>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</si>
  <si>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</si>
  <si>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</si>
  <si>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</si>
  <si>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</si>
  <si>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</si>
  <si>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</si>
  <si>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</si>
  <si>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</si>
  <si>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</si>
  <si>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</si>
  <si>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</si>
  <si>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</si>
  <si>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</si>
  <si>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</si>
  <si>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</si>
  <si>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</si>
  <si>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</si>
  <si>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</si>
  <si>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</si>
  <si>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</si>
  <si>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</si>
  <si>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</si>
  <si>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</si>
  <si>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</si>
  <si>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</si>
  <si>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</si>
  <si>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</si>
  <si>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</si>
  <si>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</si>
  <si>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</si>
  <si>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</si>
  <si>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</si>
  <si>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</si>
  <si>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</si>
  <si>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</si>
  <si>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</si>
  <si>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</si>
  <si>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</si>
  <si>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</si>
  <si>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</si>
  <si>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</si>
  <si>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</si>
  <si>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</si>
  <si>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</si>
  <si>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</si>
  <si>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</si>
  <si>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</si>
  <si>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</si>
  <si>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</si>
  <si>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</si>
  <si>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</si>
  <si>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</si>
  <si>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</si>
  <si>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</si>
  <si>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</si>
  <si>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</si>
  <si>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</si>
  <si>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</si>
  <si>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</si>
  <si>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</si>
  <si>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</si>
  <si>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</si>
  <si>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</si>
  <si>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</si>
  <si>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</si>
  <si>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</si>
  <si>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</si>
  <si>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</si>
  <si>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</si>
  <si>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</si>
  <si>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</si>
  <si>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</si>
  <si>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</si>
  <si>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</si>
  <si>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</si>
  <si>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</si>
  <si>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</si>
  <si>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</si>
  <si>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</si>
  <si>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</si>
  <si>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</si>
  <si>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</si>
  <si>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</si>
  <si>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</si>
  <si>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</si>
  <si>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</si>
  <si>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</si>
  <si>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</si>
  <si>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</si>
  <si>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</si>
  <si>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</si>
  <si>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</si>
  <si>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</si>
  <si>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</si>
  <si>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</si>
  <si>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</si>
  <si>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</si>
  <si>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</si>
  <si>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</si>
  <si>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</si>
  <si>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</si>
  <si>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</si>
  <si>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</si>
  <si>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</si>
  <si>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</si>
  <si>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</si>
  <si>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</si>
  <si>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</si>
  <si>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</si>
  <si>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</si>
  <si>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</si>
  <si>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</si>
  <si>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</si>
  <si>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</si>
  <si>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</si>
  <si>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</si>
  <si>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</si>
  <si>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</si>
  <si>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</si>
  <si>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</si>
  <si>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</si>
  <si>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</si>
  <si>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</si>
  <si>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</si>
  <si>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</si>
  <si>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</si>
  <si>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</si>
  <si>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</si>
  <si>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</si>
  <si>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</si>
  <si>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</si>
  <si>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</si>
  <si>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</si>
  <si>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</si>
  <si>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</si>
  <si>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</si>
  <si>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</si>
  <si>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</si>
  <si>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</si>
  <si>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</si>
  <si>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</si>
  <si>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</si>
  <si>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</si>
  <si>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</si>
  <si>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</si>
  <si>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</si>
  <si>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</si>
  <si>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</si>
  <si>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</si>
  <si>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</si>
  <si>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</si>
  <si>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</si>
  <si>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</si>
  <si>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</si>
  <si>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</si>
  <si>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</si>
  <si>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</si>
  <si>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</si>
  <si>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</si>
  <si>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</si>
  <si>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</si>
  <si>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</si>
  <si>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</si>
  <si>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</si>
  <si>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</si>
  <si>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</si>
  <si>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</si>
  <si>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</si>
  <si>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</si>
  <si>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</si>
  <si>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</si>
  <si>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</si>
  <si>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</si>
  <si>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</si>
  <si>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</si>
  <si>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</si>
  <si>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</si>
  <si>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</si>
  <si>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</si>
  <si>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</si>
  <si>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</si>
  <si>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</si>
  <si>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</si>
  <si>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</si>
  <si>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</si>
  <si>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</si>
  <si>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</si>
  <si>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</si>
  <si>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</si>
  <si>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</si>
  <si>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</si>
  <si>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</si>
  <si>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</si>
  <si>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</si>
  <si>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</si>
  <si>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</si>
  <si>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</si>
  <si>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</si>
  <si>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</si>
  <si>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</si>
  <si>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</si>
  <si>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</si>
  <si>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</si>
  <si>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</si>
  <si>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</si>
  <si>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</si>
  <si>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</si>
  <si>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</si>
  <si>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</si>
  <si>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</si>
  <si>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</si>
  <si>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</si>
  <si>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</si>
  <si>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</si>
  <si>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</si>
  <si>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</si>
  <si>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</si>
  <si>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</si>
  <si>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</si>
  <si>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</si>
  <si>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</si>
  <si>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</si>
  <si>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</si>
  <si>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</si>
  <si>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</si>
  <si>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</si>
  <si>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</si>
  <si>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</si>
  <si>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</si>
  <si>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</si>
  <si>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</si>
  <si>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</si>
  <si>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</si>
  <si>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</si>
  <si>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</si>
  <si>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</si>
  <si>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</si>
  <si>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</si>
  <si>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</si>
  <si>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</si>
  <si>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</si>
  <si>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</si>
  <si>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</si>
  <si>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</si>
  <si>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</si>
  <si>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</si>
  <si>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</si>
  <si>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</si>
  <si>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</si>
  <si>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</si>
  <si>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</si>
  <si>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</si>
  <si>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</si>
  <si>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</si>
  <si>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</si>
  <si>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</si>
  <si>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</si>
  <si>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</si>
  <si>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</si>
  <si>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</si>
  <si>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</si>
  <si>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</si>
  <si>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</si>
  <si>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</si>
  <si>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</si>
  <si>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</si>
  <si>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</si>
  <si>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</si>
  <si>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</si>
  <si>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</si>
  <si>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</si>
  <si>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</si>
  <si>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</si>
  <si>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</si>
  <si>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</si>
  <si>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</si>
  <si>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</si>
  <si>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</si>
  <si>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</si>
  <si>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</si>
  <si>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</si>
  <si>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</si>
  <si>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</si>
  <si>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</si>
  <si>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</si>
  <si>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</si>
  <si>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</si>
  <si>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</si>
  <si>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</si>
  <si>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</si>
  <si>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</si>
  <si>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</si>
  <si>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</si>
  <si>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</si>
  <si>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</si>
  <si>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</si>
  <si>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</si>
  <si>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</si>
  <si>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</si>
  <si>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</si>
  <si>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</si>
  <si>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</si>
  <si>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</si>
  <si>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</si>
  <si>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</si>
  <si>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</si>
  <si>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</si>
  <si>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</si>
  <si>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</si>
  <si>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</si>
  <si>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</si>
  <si>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</si>
  <si>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</si>
  <si>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</si>
  <si>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</si>
  <si>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</si>
  <si>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</si>
  <si>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</si>
  <si>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</si>
  <si>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</si>
  <si>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</si>
  <si>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</si>
  <si>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</si>
  <si>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</si>
  <si>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</si>
  <si>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</si>
  <si>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</si>
  <si>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</si>
  <si>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</si>
  <si>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</si>
  <si>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</si>
  <si>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</si>
  <si>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</si>
  <si>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</si>
  <si>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</si>
  <si>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</si>
  <si>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</si>
  <si>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</si>
  <si>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</si>
  <si>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</si>
  <si>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</si>
  <si>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</si>
  <si>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</si>
  <si>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</si>
  <si>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</si>
  <si>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</si>
  <si>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</si>
  <si>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</si>
  <si>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</si>
  <si>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</si>
  <si>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</si>
  <si>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</si>
  <si>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</si>
  <si>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</si>
  <si>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</si>
  <si>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</si>
  <si>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</si>
  <si>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</si>
  <si>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</si>
  <si>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</si>
  <si>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</si>
  <si>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</si>
  <si>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</si>
  <si>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</si>
  <si>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</si>
  <si>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</si>
  <si>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</si>
  <si>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</si>
  <si>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</si>
  <si>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</si>
  <si>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</si>
  <si>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</si>
  <si>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</si>
  <si>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</si>
  <si>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</si>
  <si>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</si>
  <si>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</si>
  <si>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</si>
  <si>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</si>
  <si>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</si>
  <si>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</si>
  <si>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</si>
  <si>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</si>
  <si>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</si>
  <si>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</si>
  <si>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</si>
  <si>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</si>
  <si>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</si>
  <si>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</si>
  <si>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</si>
  <si>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</si>
  <si>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</si>
  <si>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</si>
  <si>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</si>
  <si>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</si>
  <si>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</si>
  <si>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</si>
  <si>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</si>
  <si>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</si>
  <si>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</si>
  <si>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</si>
  <si>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</si>
  <si>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</si>
  <si>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</si>
  <si>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</si>
  <si>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</si>
  <si>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</si>
  <si>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</si>
  <si>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</si>
  <si>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</si>
  <si>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</si>
  <si>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</si>
  <si>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</si>
  <si>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</si>
  <si>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</si>
  <si>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</si>
  <si>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</si>
  <si>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</si>
  <si>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</si>
  <si>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</si>
  <si>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</si>
  <si>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</si>
  <si>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</si>
  <si>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</si>
  <si>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</si>
  <si>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</si>
  <si>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</si>
  <si>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</si>
  <si>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</si>
  <si>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</si>
  <si>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</si>
  <si>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</si>
  <si>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</si>
  <si>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</si>
  <si>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</si>
  <si>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</si>
  <si>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</si>
  <si>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</si>
  <si>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</si>
  <si>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</si>
  <si>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</si>
  <si>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</si>
  <si>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</si>
  <si>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</si>
  <si>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</si>
  <si>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</si>
  <si>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</si>
  <si>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</si>
  <si>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</si>
  <si>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</si>
  <si>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</si>
  <si>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</si>
  <si>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</si>
  <si>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</si>
  <si>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</si>
  <si>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</si>
  <si>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</si>
  <si>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</si>
  <si>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</si>
  <si>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</si>
  <si>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</si>
  <si>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</si>
  <si>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</si>
  <si>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</si>
  <si>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</si>
  <si>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</si>
  <si>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</si>
  <si>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</si>
  <si>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</si>
  <si>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</si>
  <si>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</si>
  <si>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</si>
  <si>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</si>
  <si>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</si>
  <si>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</si>
  <si>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</si>
  <si>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</si>
  <si>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</si>
  <si>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</si>
  <si>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</si>
  <si>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</si>
  <si>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</si>
  <si>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</si>
  <si>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</si>
  <si>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</si>
  <si>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</si>
  <si>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</si>
  <si>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</si>
  <si>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</si>
  <si>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</si>
  <si>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</si>
  <si>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</si>
  <si>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</si>
  <si>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</si>
  <si>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</si>
  <si>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</si>
  <si>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</si>
  <si>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</si>
  <si>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</si>
  <si>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</si>
  <si>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</si>
  <si>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</si>
  <si>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</si>
  <si>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</si>
  <si>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</si>
  <si>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</si>
  <si>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</si>
  <si>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</si>
  <si>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</si>
  <si>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</si>
  <si>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</si>
  <si>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</si>
  <si>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</si>
  <si>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</si>
  <si>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</si>
  <si>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</si>
  <si>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</si>
  <si>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</si>
  <si>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</si>
  <si>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</si>
  <si>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</si>
  <si>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</si>
  <si>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</si>
  <si>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</si>
  <si>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</si>
  <si>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</si>
  <si>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</si>
  <si>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</si>
  <si>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</si>
  <si>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</si>
  <si>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</si>
  <si>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</si>
  <si>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</si>
  <si>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</si>
  <si>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</si>
  <si>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</si>
  <si>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</si>
  <si>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</si>
  <si>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</si>
  <si>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</si>
  <si>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</si>
  <si>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</si>
  <si>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</si>
  <si>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</si>
  <si>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</si>
  <si>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</si>
  <si>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</si>
  <si>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</si>
  <si>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</si>
  <si>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</si>
  <si>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</si>
  <si>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</si>
  <si>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</si>
  <si>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</si>
  <si>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</si>
  <si>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</si>
  <si>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</si>
  <si>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</si>
  <si>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</si>
  <si>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</si>
  <si>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</si>
  <si>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</si>
  <si>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</si>
  <si>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</si>
  <si>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</si>
  <si>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</si>
  <si>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</si>
  <si>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</si>
  <si>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</si>
  <si>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</si>
  <si>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</si>
  <si>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</si>
  <si>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</si>
  <si>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</si>
  <si>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</si>
  <si>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</si>
  <si>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</si>
  <si>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</si>
  <si>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</si>
  <si>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</si>
  <si>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</si>
  <si>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</si>
  <si>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</si>
  <si>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</si>
  <si>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</si>
  <si>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</si>
  <si>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</si>
  <si>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</si>
  <si>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</si>
  <si>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</si>
  <si>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</si>
  <si>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</si>
  <si>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</si>
  <si>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</si>
  <si>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</si>
  <si>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</si>
  <si>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</si>
  <si>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</si>
  <si>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</si>
  <si>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</si>
  <si>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</si>
  <si>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</si>
  <si>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</si>
  <si>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</si>
  <si>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</si>
  <si>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</si>
  <si>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</si>
  <si>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</si>
  <si>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</si>
  <si>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</si>
  <si>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</si>
  <si>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</si>
  <si>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</si>
  <si>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</si>
  <si>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</si>
  <si>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</si>
  <si>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</si>
  <si>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</si>
  <si>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</si>
  <si>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</si>
  <si>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</si>
  <si>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</si>
  <si>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</si>
  <si>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</si>
  <si>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</si>
  <si>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</si>
  <si>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</si>
  <si>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</si>
  <si>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</si>
  <si>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</si>
  <si>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</si>
  <si>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</si>
  <si>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</si>
  <si>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</si>
  <si>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</si>
  <si>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</si>
  <si>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</si>
  <si>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</si>
  <si>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</si>
  <si>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</si>
  <si>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</si>
  <si>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</si>
  <si>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</si>
  <si>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</si>
  <si>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</si>
  <si>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</si>
  <si>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</si>
  <si>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</si>
  <si>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</si>
  <si>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</si>
  <si>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</si>
  <si>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</si>
  <si>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</si>
  <si>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</si>
  <si>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</si>
  <si>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</si>
  <si>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</si>
  <si>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</si>
  <si>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</si>
  <si>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</si>
  <si>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</si>
  <si>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</si>
  <si>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</si>
  <si>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</si>
  <si>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</si>
  <si>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</si>
  <si>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</si>
  <si>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</si>
  <si>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</si>
  <si>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</si>
  <si>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</si>
  <si>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</si>
  <si>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</si>
  <si>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</si>
  <si>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</si>
  <si>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</si>
  <si>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</si>
  <si>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</si>
  <si>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</si>
  <si>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</si>
  <si>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</si>
  <si>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</si>
  <si>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</si>
  <si>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</si>
  <si>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</si>
  <si>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</si>
  <si>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</si>
  <si>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</si>
  <si>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</si>
  <si>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</si>
  <si>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</si>
  <si>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</si>
  <si>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</si>
  <si>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</si>
  <si>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</si>
  <si>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</si>
  <si>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</si>
  <si>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</si>
  <si>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</si>
  <si>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</si>
  <si>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</si>
  <si>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</si>
  <si>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</si>
  <si>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</si>
  <si>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</si>
  <si>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</si>
  <si>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</si>
  <si>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</si>
  <si>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</si>
  <si>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</si>
  <si>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</si>
  <si>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</si>
  <si>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</si>
  <si>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</si>
  <si>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</si>
  <si>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</si>
  <si>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</si>
  <si>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</si>
  <si>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</si>
  <si>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</si>
  <si>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</si>
  <si>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</si>
  <si>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</si>
  <si>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</si>
  <si>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</si>
  <si>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</si>
  <si>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</si>
  <si>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</si>
  <si>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</si>
  <si>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</si>
  <si>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</si>
  <si>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</si>
  <si>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</si>
  <si>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</si>
  <si>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</si>
  <si>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</si>
  <si>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</si>
  <si>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</si>
  <si>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</si>
  <si>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</si>
  <si>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</si>
  <si>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</si>
  <si>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</si>
  <si>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</si>
  <si>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</si>
  <si>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</si>
  <si>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</si>
  <si>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</si>
  <si>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</si>
  <si>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</si>
  <si>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</si>
  <si>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</si>
  <si>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</si>
  <si>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</si>
  <si>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</si>
  <si>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</si>
  <si>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</si>
  <si>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</si>
  <si>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</si>
  <si>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</si>
  <si>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</si>
  <si>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</si>
  <si>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</si>
  <si>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</si>
  <si>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</si>
  <si>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</si>
  <si>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</si>
  <si>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</si>
  <si>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</si>
  <si>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</si>
  <si>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</si>
  <si>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</si>
  <si>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</si>
  <si>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</si>
  <si>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</si>
  <si>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</si>
  <si>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</si>
  <si>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</si>
  <si>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</si>
  <si>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</si>
  <si>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</si>
  <si>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</si>
  <si>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</si>
  <si>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</si>
  <si>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</si>
  <si>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</si>
  <si>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</si>
  <si>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</si>
  <si>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</si>
  <si>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</si>
  <si>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</si>
  <si>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</si>
  <si>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</si>
  <si>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</si>
  <si>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</si>
  <si>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</si>
  <si>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</si>
  <si>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</si>
  <si>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</si>
  <si>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</si>
  <si>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</si>
  <si>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</si>
  <si>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</si>
  <si>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</si>
  <si>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</si>
  <si>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</si>
  <si>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</si>
  <si>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</si>
  <si>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</si>
  <si>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</si>
  <si>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</si>
  <si>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</si>
  <si>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</si>
  <si>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</si>
  <si>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</si>
  <si>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</si>
  <si>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</si>
  <si>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</si>
  <si>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</si>
  <si>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</si>
  <si>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</si>
  <si>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</si>
  <si>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</si>
  <si>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</si>
  <si>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</si>
  <si>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</si>
  <si>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</si>
  <si>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</si>
  <si>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</si>
  <si>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</si>
  <si>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</si>
  <si>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</si>
  <si>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</si>
  <si>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</si>
  <si>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</si>
  <si>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</si>
  <si>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</si>
  <si>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</si>
  <si>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</si>
  <si>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</si>
  <si>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</si>
  <si>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</si>
  <si>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</si>
  <si>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</si>
  <si>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</si>
  <si>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</si>
  <si>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</si>
  <si>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</si>
  <si>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</si>
  <si>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</si>
  <si>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</si>
  <si>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</si>
  <si>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</si>
  <si>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</si>
  <si>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</si>
  <si>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</si>
  <si>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</si>
  <si>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</si>
  <si>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</si>
  <si>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</si>
  <si>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</si>
  <si>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</si>
  <si>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</si>
  <si>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</si>
  <si>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</si>
  <si>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</si>
  <si>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</si>
  <si>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</si>
  <si>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</si>
  <si>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</si>
  <si>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</si>
  <si>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</si>
  <si>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</si>
  <si>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</si>
  <si>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</si>
  <si>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</si>
  <si>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</si>
  <si>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</si>
  <si>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</si>
  <si>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</si>
  <si>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</si>
  <si>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</si>
  <si>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</si>
  <si>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</si>
  <si>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</si>
  <si>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</si>
  <si>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</si>
  <si>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</si>
  <si>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</si>
  <si>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</si>
  <si>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</si>
  <si>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</si>
  <si>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</si>
  <si>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</si>
  <si>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</si>
  <si>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</si>
  <si>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</si>
  <si>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</si>
  <si>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</si>
  <si>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</si>
  <si>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</si>
  <si>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</si>
  <si>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</si>
  <si>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</si>
  <si>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</si>
  <si>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</si>
  <si>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</si>
  <si>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</si>
  <si>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</si>
  <si>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</si>
  <si>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</si>
  <si>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</si>
  <si>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</si>
  <si>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</si>
  <si>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</si>
  <si>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</si>
  <si>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</si>
  <si>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</si>
  <si>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</si>
  <si>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</si>
  <si>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</si>
  <si>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</si>
  <si>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</si>
  <si>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</si>
  <si>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</si>
  <si>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</si>
  <si>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</si>
  <si>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</si>
  <si>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</si>
  <si>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</si>
  <si>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</si>
  <si>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</si>
  <si>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</si>
  <si>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</si>
  <si>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</si>
  <si>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</si>
  <si>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</si>
  <si>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</si>
  <si>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</si>
  <si>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</si>
  <si>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</si>
  <si>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</si>
  <si>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</si>
  <si>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</si>
  <si>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</si>
  <si>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</si>
  <si>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</si>
  <si>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</si>
  <si>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</si>
  <si>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</si>
  <si>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</si>
  <si>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</si>
  <si>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</si>
  <si>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</si>
  <si>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</si>
  <si>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</si>
  <si>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</si>
  <si>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</si>
  <si>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</si>
  <si>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</si>
  <si>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</si>
  <si>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</si>
  <si>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</si>
  <si>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</si>
  <si>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</si>
  <si>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</si>
  <si>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</si>
  <si>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</si>
  <si>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</si>
  <si>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</si>
  <si>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</si>
  <si>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</si>
  <si>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</si>
  <si>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</si>
  <si>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</si>
  <si>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</si>
  <si>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</si>
  <si>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</si>
  <si>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</si>
  <si>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</si>
  <si>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</si>
  <si>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</si>
  <si>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</si>
  <si>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</si>
  <si>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</si>
  <si>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</si>
  <si>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</si>
  <si>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</si>
  <si>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</si>
  <si>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</si>
  <si>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</si>
  <si>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</si>
  <si>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</si>
  <si>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</si>
  <si>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</si>
  <si>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</si>
  <si>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</si>
  <si>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</si>
  <si>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</si>
  <si>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</si>
  <si>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</si>
  <si>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</si>
  <si>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</si>
  <si>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</si>
  <si>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</si>
  <si>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</si>
  <si>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</si>
  <si>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</si>
  <si>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</si>
  <si>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</si>
  <si>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</si>
  <si>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</si>
  <si>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</si>
  <si>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</si>
  <si>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</si>
  <si>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</si>
  <si>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</si>
  <si>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</si>
  <si>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</si>
  <si>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</si>
  <si>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</si>
  <si>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</si>
  <si>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</si>
  <si>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</si>
  <si>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</si>
  <si>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</si>
  <si>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</si>
  <si>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</si>
  <si>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</si>
  <si>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</si>
  <si>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</si>
  <si>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</si>
  <si>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</si>
  <si>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</si>
  <si>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</si>
  <si>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</si>
  <si>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</si>
  <si>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</si>
  <si>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</si>
  <si>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</si>
  <si>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</si>
  <si>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</si>
  <si>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</si>
  <si>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</si>
  <si>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</si>
  <si>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</si>
  <si>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</si>
  <si>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</si>
  <si>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</si>
  <si>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</si>
  <si>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</si>
  <si>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</si>
  <si>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</si>
  <si>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</si>
  <si>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</si>
  <si>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</si>
  <si>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</si>
  <si>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</si>
  <si>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</si>
  <si>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</si>
  <si>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</si>
  <si>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</si>
  <si>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</si>
  <si>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</si>
  <si>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</si>
  <si>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</si>
  <si>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</si>
  <si>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</si>
  <si>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</si>
  <si>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</si>
  <si>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</si>
  <si>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</si>
  <si>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</si>
  <si>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</si>
  <si>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</si>
  <si>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</si>
  <si>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</si>
  <si>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</si>
  <si>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</si>
  <si>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</si>
  <si>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</si>
  <si>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</si>
  <si>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</si>
  <si>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</si>
  <si>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</si>
  <si>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</si>
  <si>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</si>
  <si>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</si>
  <si>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</si>
  <si>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</si>
  <si>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</si>
  <si>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</si>
  <si>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</si>
  <si>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</si>
  <si>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</si>
  <si>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</si>
  <si>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</si>
  <si>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</si>
  <si>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</si>
  <si>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</si>
  <si>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</si>
  <si>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</si>
  <si>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</si>
  <si>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</si>
  <si>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</si>
  <si>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</si>
  <si>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</si>
  <si>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</si>
  <si>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</si>
  <si>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</si>
  <si>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</si>
  <si>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</si>
  <si>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</si>
  <si>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</si>
  <si>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</si>
  <si>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</si>
  <si>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</si>
  <si>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</si>
  <si>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</si>
  <si>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</si>
  <si>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</si>
  <si>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</si>
  <si>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</si>
  <si>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</si>
  <si>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</si>
  <si>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</si>
  <si>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</si>
  <si>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</si>
  <si>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</si>
  <si>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</si>
  <si>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</si>
  <si>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</si>
  <si>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</si>
  <si>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</si>
  <si>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</si>
  <si>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</si>
  <si>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</si>
  <si>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</si>
  <si>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</si>
  <si>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</si>
  <si>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</si>
  <si>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</si>
  <si>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</si>
  <si>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</si>
  <si>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</si>
  <si>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</si>
  <si>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</si>
  <si>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</si>
  <si>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</si>
  <si>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</si>
  <si>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</si>
  <si>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</si>
  <si>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</si>
  <si>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</si>
  <si>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</si>
  <si>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</si>
  <si>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</si>
  <si>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</si>
  <si>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</si>
  <si>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</si>
  <si>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</si>
  <si>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</si>
  <si>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</si>
  <si>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</si>
  <si>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</si>
  <si>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</si>
  <si>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</si>
  <si>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</si>
  <si>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</si>
  <si>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</si>
  <si>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</si>
  <si>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</si>
  <si>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</si>
  <si>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</si>
  <si>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</si>
  <si>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</si>
  <si>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</si>
  <si>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</si>
  <si>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</si>
  <si>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</si>
  <si>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</si>
  <si>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</si>
  <si>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</si>
  <si>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</si>
  <si>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</si>
  <si>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</si>
  <si>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</si>
  <si>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</si>
  <si>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</si>
  <si>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</si>
  <si>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</si>
  <si>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</si>
  <si>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</si>
  <si>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</si>
  <si>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</si>
  <si>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</si>
  <si>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</si>
  <si>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</si>
  <si>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</si>
  <si>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</si>
  <si>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</si>
  <si>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</si>
  <si>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</si>
  <si>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</si>
  <si>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</si>
  <si>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</si>
  <si>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</si>
  <si>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</si>
  <si>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</si>
  <si>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</si>
  <si>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</si>
  <si>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</si>
  <si>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</si>
  <si>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</si>
  <si>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</si>
  <si>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</si>
  <si>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</si>
  <si>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</si>
  <si>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</si>
  <si>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</si>
  <si>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</si>
  <si>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</si>
  <si>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</si>
  <si>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</si>
  <si>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</si>
  <si>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</si>
  <si>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</si>
  <si>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</si>
  <si>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</si>
  <si>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</si>
  <si>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</si>
  <si>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</si>
  <si>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</si>
  <si>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</si>
  <si>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</si>
  <si>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</si>
  <si>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</si>
  <si>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</si>
  <si>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</si>
  <si>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</si>
  <si>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</si>
  <si>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</si>
  <si>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</si>
  <si>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</si>
  <si>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</si>
  <si>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</si>
  <si>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</si>
  <si>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</si>
  <si>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</si>
  <si>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</si>
  <si>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</si>
  <si>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</si>
  <si>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</si>
  <si>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</si>
  <si>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</si>
  <si>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</si>
  <si>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</si>
  <si>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</si>
  <si>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</si>
  <si>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</si>
  <si>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</si>
  <si>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</si>
  <si>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</si>
  <si>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</si>
  <si>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</si>
  <si>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</si>
  <si>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</si>
  <si>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</si>
  <si>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</si>
  <si>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</si>
  <si>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</si>
  <si>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</si>
  <si>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</si>
  <si>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</si>
  <si>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</si>
  <si>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</si>
  <si>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</si>
  <si>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</si>
  <si>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</si>
  <si>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</si>
  <si>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</si>
  <si>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</si>
  <si>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</si>
  <si>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</si>
  <si>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</si>
  <si>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</si>
  <si>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</si>
  <si>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</si>
  <si>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</si>
  <si>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</si>
  <si>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</si>
  <si>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</si>
  <si>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</si>
  <si>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</si>
  <si>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</si>
  <si>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</si>
  <si>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</si>
  <si>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</si>
  <si>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</si>
  <si>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</si>
  <si>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</si>
  <si>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</si>
  <si>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</si>
  <si>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</si>
  <si>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</si>
  <si>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</si>
  <si>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</si>
  <si>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</si>
  <si>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</si>
  <si>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</si>
  <si>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</si>
  <si>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</si>
  <si>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</si>
  <si>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</si>
  <si>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</si>
  <si>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</si>
  <si>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</si>
  <si>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</si>
  <si>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</si>
  <si>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</si>
  <si>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</si>
  <si>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</si>
  <si>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</si>
  <si>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</si>
  <si>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</si>
  <si>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</si>
  <si>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</si>
  <si>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</si>
  <si>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</si>
  <si>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</si>
  <si>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</si>
  <si>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</si>
  <si>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</si>
  <si>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</si>
  <si>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</si>
  <si>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</si>
  <si>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</si>
  <si>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</si>
  <si>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</si>
  <si>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</si>
  <si>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</si>
  <si>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</si>
  <si>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</si>
  <si>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</si>
  <si>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</si>
  <si>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</si>
  <si>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</si>
  <si>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</si>
  <si>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</si>
  <si>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</si>
  <si>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</si>
  <si>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</si>
  <si>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</si>
  <si>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</si>
  <si>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</si>
  <si>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</si>
  <si>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</si>
  <si>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</si>
  <si>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</si>
  <si>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</si>
  <si>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</si>
  <si>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</si>
  <si>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</si>
  <si>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</si>
  <si>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</si>
  <si>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</si>
  <si>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</si>
  <si>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</si>
  <si>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</si>
  <si>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</si>
  <si>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</si>
  <si>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</si>
  <si>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</si>
  <si>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</si>
  <si>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</si>
  <si>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</si>
  <si>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</si>
  <si>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</si>
  <si>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</si>
  <si>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</si>
  <si>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</si>
  <si>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</si>
  <si>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</si>
  <si>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</si>
  <si>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</si>
  <si>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</si>
  <si>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</si>
  <si>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</si>
  <si>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</si>
  <si>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</si>
  <si>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</si>
  <si>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</si>
  <si>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</si>
  <si>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</si>
  <si>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</si>
  <si>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</si>
  <si>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</si>
  <si>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</si>
  <si>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</si>
  <si>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</si>
  <si>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</si>
  <si>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</si>
  <si>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</si>
  <si>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</si>
  <si>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</si>
  <si>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</si>
  <si>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</si>
  <si>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</si>
  <si>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</si>
  <si>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</si>
  <si>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</si>
  <si>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</si>
  <si>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</si>
  <si>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</si>
  <si>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</si>
  <si>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</si>
  <si>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</si>
  <si>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</si>
  <si>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</si>
  <si>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</si>
  <si>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</si>
  <si>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</si>
  <si>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</si>
  <si>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</si>
  <si>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</si>
  <si>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</si>
  <si>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</si>
  <si>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</si>
  <si>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</si>
  <si>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</si>
  <si>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</si>
  <si>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</si>
  <si>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</si>
  <si>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</si>
  <si>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</si>
  <si>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</si>
  <si>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</si>
  <si>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</si>
  <si>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</si>
  <si>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</si>
  <si>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</si>
  <si>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</si>
  <si>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</si>
  <si>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</si>
  <si>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</si>
  <si>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</si>
  <si>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</si>
  <si>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</si>
  <si>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</si>
  <si>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</si>
  <si>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</si>
  <si>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</si>
  <si>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</si>
  <si>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</si>
  <si>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</si>
  <si>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</si>
  <si>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</si>
  <si>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</si>
  <si>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</si>
  <si>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</si>
  <si>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</si>
  <si>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</si>
  <si>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</si>
  <si>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</si>
  <si>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</si>
  <si>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</si>
  <si>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</si>
  <si>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</si>
  <si>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</si>
  <si>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</si>
  <si>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</si>
  <si>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</si>
  <si>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</si>
  <si>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</si>
  <si>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</si>
  <si>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</si>
  <si>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</si>
  <si>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</si>
  <si>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</si>
  <si>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</si>
  <si>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</si>
  <si>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</si>
  <si>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</si>
  <si>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</si>
  <si>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</si>
  <si>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</si>
  <si>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</si>
  <si>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</si>
  <si>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</si>
  <si>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</si>
  <si>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</si>
  <si>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</si>
  <si>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</si>
  <si>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</si>
  <si>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</si>
  <si>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</si>
  <si>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</si>
  <si>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</si>
  <si>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</si>
  <si>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</si>
  <si>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</si>
  <si>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</si>
  <si>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</si>
  <si>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</si>
  <si>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</si>
  <si>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</si>
  <si>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</si>
  <si>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</si>
  <si>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</si>
  <si>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</si>
  <si>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</si>
  <si>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</si>
  <si>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</si>
  <si>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</si>
  <si>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</si>
  <si>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</si>
  <si>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</si>
  <si>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</si>
  <si>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</si>
  <si>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</si>
  <si>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</si>
  <si>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</si>
  <si>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</si>
  <si>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</si>
  <si>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</si>
  <si>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</si>
  <si>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</si>
  <si>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</si>
  <si>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</si>
  <si>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</si>
  <si>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</si>
  <si>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</si>
  <si>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</si>
  <si>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</si>
  <si>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</si>
  <si>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</si>
  <si>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</si>
  <si>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</si>
  <si>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</si>
  <si>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</si>
  <si>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</si>
  <si>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</si>
  <si>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</si>
  <si>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</si>
  <si>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</si>
  <si>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</si>
  <si>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</si>
  <si>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</si>
  <si>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</si>
  <si>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</si>
  <si>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</si>
  <si>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</si>
  <si>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</si>
  <si>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</si>
  <si>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</si>
  <si>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</si>
  <si>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</si>
  <si>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</si>
  <si>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</si>
  <si>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</si>
  <si>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</si>
  <si>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</si>
  <si>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</si>
  <si>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</si>
  <si>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</si>
  <si>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</si>
  <si>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</si>
  <si>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</si>
  <si>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</si>
  <si>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</si>
  <si>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</si>
  <si>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</si>
  <si>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</si>
  <si>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</si>
  <si>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</si>
  <si>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</si>
  <si>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</si>
  <si>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</si>
  <si>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</si>
  <si>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</si>
  <si>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</si>
  <si>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</si>
  <si>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</si>
  <si>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</si>
  <si>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</si>
  <si>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</si>
  <si>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</si>
  <si>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</si>
  <si>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</si>
  <si>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</si>
  <si>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</si>
  <si>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</si>
  <si>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</si>
  <si>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</si>
  <si>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</si>
  <si>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</si>
  <si>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</si>
  <si>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</si>
  <si>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</si>
  <si>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</si>
  <si>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</si>
  <si>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</si>
  <si>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</si>
  <si>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</si>
  <si>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</si>
  <si>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</si>
  <si>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</si>
  <si>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</si>
  <si>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</si>
  <si>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</si>
  <si>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</si>
  <si>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</si>
  <si>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</si>
  <si>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</si>
  <si>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</si>
  <si>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</si>
  <si>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</si>
  <si>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</si>
  <si>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</si>
  <si>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</si>
  <si>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</si>
  <si>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</si>
  <si>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</si>
  <si>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</si>
  <si>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</si>
  <si>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</si>
  <si>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</si>
  <si>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</si>
  <si>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</si>
  <si>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</si>
  <si>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</si>
  <si>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</si>
  <si>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</si>
  <si>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</si>
  <si>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</si>
  <si>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</si>
  <si>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</si>
  <si>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</si>
  <si>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</si>
  <si>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</si>
  <si>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</si>
  <si>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</si>
  <si>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</si>
  <si>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</si>
  <si>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</si>
  <si>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</si>
  <si>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</si>
  <si>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</si>
  <si>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</si>
  <si>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</si>
  <si>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</si>
  <si>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</si>
  <si>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</si>
  <si>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</si>
  <si>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</si>
  <si>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</si>
  <si>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</si>
  <si>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</si>
  <si>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</si>
  <si>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</si>
  <si>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</si>
  <si>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</si>
  <si>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</si>
  <si>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</si>
  <si>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</si>
  <si>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</si>
  <si>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</si>
  <si>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</si>
  <si>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</si>
  <si>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</si>
  <si>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</si>
  <si>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</si>
  <si>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</si>
  <si>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</si>
  <si>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</si>
  <si>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</si>
  <si>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</si>
  <si>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</si>
  <si>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</si>
  <si>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</si>
  <si>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</si>
  <si>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</si>
  <si>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</si>
  <si>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</si>
  <si>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</si>
  <si>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</si>
  <si>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</si>
  <si>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</si>
  <si>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</si>
  <si>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</si>
  <si>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</si>
  <si>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</si>
  <si>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</si>
  <si>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</si>
  <si>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</si>
  <si>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</si>
  <si>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</si>
  <si>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</si>
  <si>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</si>
  <si>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</si>
  <si>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</si>
  <si>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</si>
  <si>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</si>
  <si>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</si>
  <si>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</si>
  <si>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</si>
  <si>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</si>
  <si>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</si>
  <si>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</si>
  <si>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</si>
  <si>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</si>
  <si>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</si>
  <si>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</si>
  <si>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</si>
  <si>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</si>
  <si>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</si>
  <si>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</si>
  <si>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</si>
  <si>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</si>
  <si>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</si>
  <si>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</si>
  <si>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</si>
  <si>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</si>
  <si>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</si>
  <si>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</si>
  <si>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</si>
  <si>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</si>
  <si>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</si>
  <si>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</si>
  <si>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</si>
  <si>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</si>
  <si>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</si>
  <si>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</si>
  <si>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</si>
  <si>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</si>
  <si>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</si>
  <si>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</si>
  <si>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</si>
  <si>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</si>
  <si>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</si>
  <si>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</si>
  <si>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</si>
  <si>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</si>
  <si>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</si>
  <si>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</si>
  <si>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</si>
  <si>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</si>
  <si>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</si>
  <si>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</si>
  <si>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</si>
  <si>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</si>
  <si>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</si>
  <si>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</si>
  <si>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</si>
  <si>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</si>
  <si>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</si>
  <si>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</si>
  <si>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</si>
  <si>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</si>
  <si>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</si>
  <si>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</si>
  <si>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</si>
  <si>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</si>
  <si>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</si>
  <si>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</si>
  <si>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</si>
  <si>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</si>
  <si>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</si>
  <si>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</si>
  <si>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</si>
  <si>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</si>
  <si>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</si>
  <si>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</si>
  <si>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</si>
  <si>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</si>
  <si>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</si>
  <si>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</si>
  <si>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</si>
  <si>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</si>
  <si>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</si>
  <si>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</si>
  <si>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</si>
  <si>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</si>
  <si>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</si>
  <si>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</si>
  <si>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</si>
  <si>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</si>
  <si>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</si>
  <si>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</si>
  <si>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</si>
  <si>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</si>
  <si>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</si>
  <si>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</si>
  <si>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</si>
  <si>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</si>
  <si>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</si>
  <si>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</si>
  <si>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</si>
  <si>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</si>
  <si>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</si>
  <si>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</si>
  <si>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</si>
  <si>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</si>
  <si>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</si>
  <si>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</si>
  <si>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</si>
  <si>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</si>
  <si>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</si>
  <si>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</si>
  <si>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</si>
  <si>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</si>
  <si>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</si>
  <si>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</si>
  <si>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</si>
  <si>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</si>
  <si>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</si>
  <si>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</si>
  <si>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</si>
  <si>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</si>
  <si>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</si>
  <si>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</si>
  <si>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</si>
  <si>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</si>
  <si>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</si>
  <si>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</si>
  <si>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</si>
  <si>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</si>
  <si>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</si>
  <si>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</si>
  <si>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</si>
  <si>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</si>
  <si>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</si>
  <si>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</si>
  <si>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</si>
  <si>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</si>
  <si>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</si>
  <si>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</si>
  <si>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</si>
  <si>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</si>
  <si>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</si>
  <si>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</si>
  <si>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</si>
  <si>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</si>
  <si>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</si>
  <si>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</si>
  <si>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</si>
  <si>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</si>
  <si>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</si>
  <si>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</si>
  <si>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</si>
  <si>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</si>
  <si>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</si>
  <si>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</si>
  <si>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</si>
  <si>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</si>
  <si>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</si>
  <si>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</si>
  <si>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</si>
  <si>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</si>
  <si>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</si>
  <si>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</si>
  <si>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</si>
  <si>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</si>
  <si>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</si>
  <si>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</si>
  <si>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</si>
  <si>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</si>
  <si>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</si>
  <si>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</si>
  <si>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</si>
  <si>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</si>
  <si>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</si>
  <si>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</si>
  <si>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</si>
  <si>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</si>
  <si>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</si>
  <si>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</si>
  <si>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</si>
  <si>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</si>
  <si>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</si>
  <si>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</si>
  <si>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</si>
  <si>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</si>
  <si>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</si>
  <si>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</si>
  <si>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</si>
  <si>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</si>
  <si>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</si>
  <si>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</si>
  <si>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</si>
  <si>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</si>
  <si>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</si>
  <si>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</si>
  <si>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</si>
  <si>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</si>
  <si>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</si>
  <si>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</si>
  <si>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</si>
  <si>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</si>
  <si>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</si>
  <si>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</si>
  <si>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</si>
  <si>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</si>
  <si>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</si>
  <si>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</si>
  <si>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</si>
  <si>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</si>
  <si>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</si>
  <si>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</si>
  <si>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</si>
  <si>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</si>
  <si>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</si>
  <si>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</si>
  <si>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</si>
  <si>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</si>
  <si>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</si>
  <si>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</si>
  <si>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</si>
  <si>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</si>
  <si>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</si>
  <si>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</si>
  <si>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</si>
  <si>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</si>
  <si>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</si>
  <si>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</si>
  <si>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</si>
  <si>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</si>
  <si>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</si>
  <si>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</si>
  <si>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</si>
  <si>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</si>
  <si>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</si>
  <si>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</si>
  <si>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</si>
  <si>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</si>
  <si>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</si>
  <si>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</si>
  <si>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</si>
  <si>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</si>
  <si>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</si>
  <si>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</si>
  <si>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</si>
  <si>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</si>
  <si>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</si>
  <si>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</si>
  <si>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</si>
  <si>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</si>
  <si>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</si>
  <si>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</si>
  <si>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</si>
  <si>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</si>
  <si>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</si>
  <si>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</si>
  <si>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</si>
  <si>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</si>
  <si>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</si>
  <si>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</si>
  <si>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</si>
  <si>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</si>
  <si>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</si>
  <si>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</si>
  <si>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</si>
  <si>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</si>
  <si>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</si>
  <si>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</si>
  <si>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</si>
  <si>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</si>
  <si>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</si>
  <si>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</si>
  <si>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</si>
  <si>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</si>
  <si>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</si>
  <si>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</si>
  <si>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</si>
  <si>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</si>
  <si>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</si>
  <si>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</si>
  <si>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</si>
  <si>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</si>
  <si>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</si>
  <si>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</si>
  <si>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</si>
  <si>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</si>
  <si>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</si>
  <si>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</si>
  <si>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</si>
  <si>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</si>
  <si>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</si>
  <si>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</si>
  <si>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</si>
  <si>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</si>
  <si>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</si>
  <si>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</si>
  <si>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</si>
  <si>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</si>
  <si>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</si>
  <si>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</si>
  <si>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</si>
  <si>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</si>
  <si>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</si>
  <si>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</si>
  <si>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</si>
  <si>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</si>
  <si>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</si>
  <si>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</si>
  <si>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</si>
  <si>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</si>
  <si>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</si>
  <si>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</si>
  <si>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</si>
  <si>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</si>
  <si>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</si>
  <si>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</si>
  <si>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</si>
  <si>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</si>
  <si>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</si>
  <si>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</si>
  <si>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</si>
  <si>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</si>
  <si>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</si>
  <si>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</si>
  <si>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</si>
  <si>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</si>
  <si>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</si>
  <si>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</si>
  <si>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</si>
  <si>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</si>
  <si>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</si>
  <si>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</si>
  <si>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</si>
  <si>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</si>
  <si>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</si>
  <si>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</si>
  <si>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</si>
  <si>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</si>
  <si>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</si>
  <si>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</si>
  <si>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</si>
  <si>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</si>
  <si>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</si>
  <si>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</si>
  <si>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</si>
  <si>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</si>
  <si>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</si>
  <si>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</si>
  <si>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</si>
  <si>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</si>
  <si>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</si>
  <si>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</si>
  <si>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</si>
  <si>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</si>
  <si>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</si>
  <si>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</si>
  <si>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</si>
  <si>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</si>
  <si>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</si>
  <si>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</si>
  <si>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</si>
  <si>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</si>
  <si>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</si>
  <si>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</si>
  <si>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</si>
  <si>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</si>
  <si>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</si>
  <si>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</si>
  <si>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</si>
  <si>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</si>
  <si>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</si>
  <si>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</si>
  <si>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</si>
  <si>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</si>
  <si>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</si>
  <si>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</si>
  <si>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</si>
  <si>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</si>
  <si>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</si>
  <si>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</si>
  <si>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</si>
  <si>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</si>
  <si>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</si>
  <si>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</si>
  <si>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</si>
  <si>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</si>
  <si>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</si>
  <si>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</si>
  <si>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</si>
  <si>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</si>
  <si>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</si>
  <si>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</si>
  <si>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</si>
  <si>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</si>
  <si>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</si>
  <si>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</si>
  <si>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</si>
  <si>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</si>
  <si>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</si>
  <si>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</si>
  <si>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</si>
  <si>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</si>
  <si>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</si>
  <si>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</si>
  <si>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</si>
  <si>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</si>
  <si>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</si>
  <si>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</si>
  <si>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</si>
  <si>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</si>
  <si>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</si>
  <si>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</si>
  <si>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</si>
  <si>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</si>
  <si>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</si>
  <si>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</si>
  <si>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</si>
  <si>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</si>
  <si>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</si>
  <si>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</si>
  <si>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</si>
  <si>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</si>
  <si>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</si>
  <si>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</si>
  <si>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</si>
  <si>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</si>
  <si>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</si>
  <si>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</si>
  <si>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</si>
  <si>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</si>
  <si>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</si>
  <si>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</si>
  <si>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</si>
  <si>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</si>
  <si>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</si>
  <si>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</si>
  <si>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</si>
  <si>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</si>
  <si>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</si>
  <si>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</si>
  <si>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</si>
  <si>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</si>
  <si>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</si>
  <si>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</si>
  <si>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</si>
  <si>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</si>
  <si>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</si>
  <si>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</si>
  <si>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</si>
  <si>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</si>
  <si>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</si>
  <si>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</si>
  <si>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</si>
  <si>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</si>
  <si>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</si>
  <si>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</si>
  <si>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</si>
  <si>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</si>
  <si>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</si>
  <si>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</si>
  <si>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</si>
  <si>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</si>
  <si>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</si>
  <si>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</si>
  <si>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</si>
  <si>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</si>
  <si>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</si>
  <si>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</si>
  <si>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</si>
  <si>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</si>
  <si>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</si>
  <si>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</si>
  <si>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</si>
  <si>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</si>
  <si>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</si>
  <si>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</si>
  <si>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</si>
  <si>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</si>
  <si>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</si>
  <si>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</si>
  <si>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</si>
  <si>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</si>
  <si>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</si>
  <si>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</si>
  <si>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</si>
  <si>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</si>
  <si>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</si>
  <si>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</si>
  <si>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</si>
  <si>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</si>
  <si>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</si>
  <si>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</si>
  <si>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</si>
  <si>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</si>
  <si>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</si>
  <si>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</si>
  <si>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</si>
  <si>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</si>
  <si>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</si>
  <si>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</si>
  <si>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</si>
  <si>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</si>
  <si>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</si>
  <si>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</si>
  <si>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</si>
  <si>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</si>
  <si>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</si>
  <si>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</si>
  <si>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</si>
  <si>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</si>
  <si>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</si>
  <si>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</si>
  <si>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</si>
  <si>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</si>
  <si>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</si>
  <si>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</si>
  <si>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</si>
  <si>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</si>
  <si>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</si>
  <si>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</si>
  <si>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</si>
  <si>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</si>
  <si>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</si>
  <si>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</si>
  <si>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</si>
  <si>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</si>
  <si>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</si>
  <si>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</si>
  <si>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</si>
  <si>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</si>
  <si>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</si>
  <si>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</si>
  <si>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</si>
  <si>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</si>
  <si>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</si>
  <si>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</si>
  <si>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</si>
  <si>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</si>
  <si>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</si>
  <si>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</si>
  <si>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</si>
  <si>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</si>
  <si>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</si>
  <si>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</si>
  <si>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</si>
  <si>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</si>
  <si>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</si>
  <si>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</si>
  <si>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</si>
  <si>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</si>
  <si>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</si>
  <si>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</si>
  <si>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</si>
  <si>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</si>
  <si>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</si>
  <si>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</si>
  <si>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</si>
  <si>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</si>
  <si>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</si>
  <si>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</si>
  <si>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</si>
  <si>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</si>
  <si>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</si>
  <si>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</si>
  <si>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</si>
  <si>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</si>
  <si>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</si>
  <si>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</si>
  <si>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</si>
  <si>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</si>
  <si>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</si>
  <si>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</si>
  <si>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</si>
  <si>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</si>
  <si>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</si>
  <si>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</si>
  <si>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</si>
  <si>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</si>
  <si>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</si>
  <si>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</si>
  <si>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</si>
  <si>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</si>
  <si>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</si>
  <si>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</si>
  <si>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</si>
  <si>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</si>
  <si>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</si>
  <si>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</si>
  <si>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</si>
  <si>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</si>
  <si>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</si>
  <si>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</si>
  <si>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</si>
  <si>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</si>
  <si>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</si>
  <si>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</si>
  <si>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</si>
  <si>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</si>
  <si>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</si>
  <si>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</si>
  <si>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</si>
  <si>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</si>
  <si>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</si>
  <si>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</si>
  <si>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</si>
  <si>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</si>
  <si>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</si>
  <si>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</si>
  <si>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</si>
  <si>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</si>
  <si>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</si>
  <si>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</si>
  <si>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</si>
  <si>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</si>
  <si>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</si>
  <si>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</si>
  <si>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</si>
  <si>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</si>
  <si>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</si>
  <si>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</si>
  <si>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</si>
  <si>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</si>
  <si>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</si>
  <si>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</si>
  <si>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</si>
  <si>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</si>
  <si>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</si>
  <si>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</si>
  <si>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</si>
  <si>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</si>
  <si>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</si>
  <si>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</si>
  <si>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</si>
  <si>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</si>
  <si>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</si>
  <si>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</si>
  <si>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</si>
  <si>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</si>
  <si>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</si>
  <si>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</si>
  <si>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</si>
  <si>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</si>
  <si>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</si>
  <si>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</si>
  <si>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</si>
  <si>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</si>
  <si>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</si>
  <si>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</si>
  <si>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</si>
  <si>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</si>
  <si>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</si>
  <si>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</si>
  <si>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</si>
  <si>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</si>
  <si>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</si>
  <si>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</si>
  <si>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</si>
  <si>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</si>
  <si>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</si>
  <si>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</si>
  <si>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</si>
  <si>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</si>
  <si>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</si>
  <si>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</si>
  <si>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</si>
  <si>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</si>
  <si>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</si>
  <si>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</si>
  <si>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</si>
  <si>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</si>
  <si>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</si>
  <si>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</si>
  <si>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</si>
  <si>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</si>
  <si>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</si>
  <si>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</si>
  <si>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</si>
  <si>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</si>
  <si>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</si>
  <si>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</si>
  <si>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</si>
  <si>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</si>
  <si>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</si>
  <si>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</si>
  <si>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</si>
  <si>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</si>
  <si>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</si>
  <si>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</si>
  <si>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</si>
  <si>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</si>
  <si>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</si>
  <si>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</si>
  <si>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</si>
  <si>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</si>
  <si>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</si>
  <si>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</si>
  <si>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</si>
  <si>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</si>
  <si>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</si>
  <si>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</si>
  <si>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</si>
  <si>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</si>
  <si>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</si>
  <si>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</si>
  <si>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</si>
  <si>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</si>
  <si>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</si>
  <si>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</si>
  <si>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</si>
  <si>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</si>
  <si>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</si>
  <si>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</si>
  <si>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</si>
  <si>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</si>
  <si>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</si>
  <si>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</si>
  <si>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</si>
  <si>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</si>
  <si>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</si>
  <si>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</si>
  <si>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</si>
  <si>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</si>
  <si>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</si>
  <si>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</si>
  <si>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</si>
  <si>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</si>
  <si>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</si>
  <si>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</si>
  <si>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</si>
  <si>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</si>
  <si>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</si>
  <si>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</si>
  <si>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</si>
  <si>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</si>
  <si>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</si>
  <si>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</si>
  <si>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</si>
  <si>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</si>
  <si>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</si>
  <si>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</si>
  <si>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</si>
  <si>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</si>
  <si>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</si>
  <si>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</si>
  <si>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</si>
  <si>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</si>
  <si>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</si>
  <si>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</si>
  <si>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</si>
  <si>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</si>
  <si>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</si>
  <si>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</si>
  <si>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</si>
  <si>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</si>
  <si>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</si>
  <si>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</si>
  <si>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</si>
  <si>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</si>
  <si>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</si>
  <si>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</si>
  <si>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</si>
  <si>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</si>
  <si>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</si>
  <si>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</si>
  <si>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</si>
  <si>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</si>
  <si>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</si>
  <si>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</si>
  <si>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</si>
  <si>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</si>
  <si>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</si>
  <si>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</si>
  <si>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</si>
  <si>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</si>
  <si>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</si>
  <si>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</si>
  <si>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</si>
  <si>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</si>
  <si>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</si>
  <si>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</si>
  <si>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</si>
  <si>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</si>
  <si>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</si>
  <si>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</si>
  <si>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</si>
  <si>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</si>
  <si>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</si>
  <si>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</si>
  <si>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</si>
  <si>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</si>
  <si>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</si>
  <si>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</si>
  <si>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</si>
  <si>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</si>
  <si>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</si>
  <si>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</si>
  <si>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</si>
  <si>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</si>
  <si>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</si>
  <si>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</si>
  <si>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</si>
  <si>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</si>
  <si>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</si>
  <si>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</si>
  <si>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</si>
  <si>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</si>
  <si>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</si>
  <si>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</si>
  <si>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</si>
  <si>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</si>
  <si>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</si>
  <si>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</si>
  <si>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</si>
  <si>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</si>
  <si>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</si>
  <si>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</si>
  <si>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</si>
  <si>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</si>
  <si>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</si>
  <si>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</si>
  <si>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</si>
  <si>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</si>
  <si>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</si>
  <si>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</si>
  <si>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</si>
  <si>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</si>
  <si>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</si>
  <si>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</si>
  <si>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</si>
  <si>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</si>
  <si>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</si>
  <si>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</si>
  <si>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</si>
  <si>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</si>
  <si>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</si>
  <si>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</si>
  <si>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</si>
  <si>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</si>
  <si>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</si>
  <si>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</si>
  <si>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</si>
  <si>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</si>
  <si>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</si>
  <si>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</si>
  <si>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</si>
  <si>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</si>
  <si>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</si>
  <si>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</si>
  <si>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</si>
  <si>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</si>
  <si>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</si>
  <si>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</si>
  <si>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</si>
  <si>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</si>
  <si>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</si>
  <si>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</si>
  <si>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</si>
  <si>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</si>
  <si>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</si>
  <si>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</si>
  <si>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</si>
  <si>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</si>
  <si>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</si>
  <si>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</si>
  <si>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</si>
  <si>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</si>
  <si>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</si>
  <si>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</si>
  <si>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</si>
  <si>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</si>
  <si>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</si>
  <si>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</si>
  <si>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</si>
  <si>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</si>
  <si>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</si>
  <si>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</si>
  <si>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</si>
  <si>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</si>
  <si>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</si>
  <si>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</si>
  <si>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</si>
  <si>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</si>
  <si>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</si>
  <si>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</si>
  <si>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</si>
  <si>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</si>
  <si>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</si>
  <si>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</si>
  <si>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</si>
  <si>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</si>
  <si>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</si>
  <si>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</si>
  <si>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</si>
  <si>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</si>
  <si>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</si>
  <si>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</si>
  <si>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</si>
  <si>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</si>
  <si>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</si>
  <si>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</si>
  <si>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</si>
  <si>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</si>
  <si>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</si>
  <si>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</si>
  <si>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</si>
  <si>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</si>
  <si>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</si>
  <si>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</si>
  <si>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</si>
  <si>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</si>
  <si>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</si>
  <si>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</si>
  <si>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</si>
  <si>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</si>
  <si>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</si>
  <si>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</si>
  <si>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</si>
  <si>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</si>
  <si>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</si>
  <si>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</si>
  <si>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</si>
  <si>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</si>
  <si>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</si>
  <si>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</si>
  <si>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</si>
  <si>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</si>
  <si>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</si>
  <si>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</si>
  <si>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</si>
  <si>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</si>
  <si>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</si>
  <si>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</si>
  <si>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</si>
  <si>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</si>
  <si>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</si>
  <si>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</si>
  <si>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</si>
  <si>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</si>
  <si>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</si>
  <si>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</si>
  <si>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</si>
  <si>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</si>
  <si>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</si>
  <si>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</si>
  <si>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</si>
  <si>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</si>
  <si>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</si>
  <si>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</si>
  <si>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</si>
  <si>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</si>
  <si>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</si>
  <si>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</si>
  <si>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</si>
  <si>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</si>
  <si>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</si>
  <si>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</si>
  <si>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</si>
  <si>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</si>
  <si>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</si>
  <si>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</si>
  <si>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</si>
  <si>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</si>
  <si>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</si>
  <si>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</si>
  <si>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</si>
  <si>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</si>
  <si>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</si>
  <si>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</si>
  <si>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</si>
  <si>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</si>
  <si>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</si>
  <si>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</si>
  <si>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</si>
  <si>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</si>
  <si>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</si>
  <si>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</si>
  <si>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</si>
  <si>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</si>
  <si>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</si>
  <si>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</si>
  <si>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</si>
  <si>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</si>
  <si>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</si>
  <si>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</si>
  <si>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</si>
  <si>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</si>
  <si>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</si>
  <si>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</si>
  <si>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</si>
  <si>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</si>
  <si>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</si>
  <si>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</si>
  <si>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</si>
  <si>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</si>
  <si>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</si>
  <si>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</si>
  <si>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</si>
  <si>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</si>
  <si>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</si>
  <si>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</si>
  <si>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</si>
  <si>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</si>
  <si>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</si>
  <si>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</si>
  <si>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</si>
  <si>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</si>
  <si>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</si>
  <si>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</si>
  <si>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</si>
  <si>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</si>
  <si>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</si>
  <si>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</si>
  <si>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</si>
  <si>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</si>
  <si>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</si>
  <si>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</si>
  <si>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</si>
  <si>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</si>
  <si>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</si>
  <si>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</si>
  <si>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</si>
  <si>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</si>
  <si>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</si>
  <si>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</si>
  <si>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</si>
  <si>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</si>
  <si>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</si>
  <si>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</si>
  <si>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</si>
  <si>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</si>
  <si>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</si>
  <si>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</si>
  <si>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</si>
  <si>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</si>
  <si>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</si>
  <si>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</si>
  <si>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</si>
  <si>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</si>
  <si>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</si>
  <si>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</si>
  <si>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</si>
  <si>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</si>
  <si>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</si>
  <si>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</si>
  <si>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</si>
  <si>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</si>
  <si>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</si>
  <si>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</si>
  <si>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</si>
  <si>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</si>
  <si>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</si>
  <si>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</si>
  <si>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</si>
  <si>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</si>
  <si>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</si>
  <si>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</si>
  <si>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</si>
  <si>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</si>
  <si>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</si>
  <si>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</si>
  <si>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</si>
  <si>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</si>
  <si>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</si>
  <si>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</si>
  <si>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</si>
  <si>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</si>
  <si>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</si>
  <si>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</si>
  <si>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</si>
  <si>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</si>
  <si>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</si>
  <si>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</si>
  <si>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</si>
  <si>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</si>
  <si>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</si>
  <si>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</si>
  <si>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</si>
  <si>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</si>
  <si>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</si>
  <si>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</si>
  <si>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</si>
  <si>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</si>
  <si>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</si>
  <si>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</si>
  <si>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</si>
  <si>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</si>
  <si>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</si>
  <si>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</si>
  <si>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</si>
  <si>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</si>
  <si>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</si>
  <si>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</si>
  <si>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</si>
  <si>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</si>
  <si>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</si>
  <si>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</si>
  <si>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</si>
  <si>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</si>
  <si>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</si>
  <si>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</si>
  <si>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</si>
  <si>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</si>
  <si>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</si>
  <si>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</si>
  <si>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</si>
  <si>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</si>
  <si>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</si>
  <si>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</si>
  <si>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</si>
  <si>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</si>
  <si>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</si>
  <si>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</si>
  <si>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</si>
  <si>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</si>
  <si>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</si>
  <si>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</si>
  <si>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</si>
  <si>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</si>
  <si>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</si>
  <si>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</si>
  <si>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</si>
  <si>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</si>
  <si>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</si>
  <si>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</si>
  <si>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</si>
  <si>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</si>
  <si>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</si>
  <si>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</si>
  <si>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</si>
  <si>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</si>
  <si>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</si>
  <si>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</si>
  <si>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</si>
  <si>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</si>
  <si>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</si>
  <si>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</si>
  <si>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</si>
  <si>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</si>
  <si>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</si>
  <si>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</si>
  <si>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</si>
  <si>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</si>
  <si>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</si>
  <si>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</si>
  <si>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</si>
  <si>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</si>
  <si>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</si>
  <si>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</si>
  <si>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</si>
  <si>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</si>
  <si>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</si>
  <si>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</si>
  <si>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</si>
  <si>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</si>
  <si>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</si>
  <si>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</si>
  <si>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</si>
  <si>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</si>
  <si>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</si>
  <si>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</si>
  <si>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</si>
  <si>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</si>
  <si>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</si>
  <si>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</si>
  <si>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</si>
  <si>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</si>
  <si>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</si>
  <si>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</si>
  <si>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</si>
  <si>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</si>
  <si>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</si>
  <si>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</si>
  <si>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</si>
  <si>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</si>
  <si>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</si>
  <si>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</si>
  <si>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</si>
  <si>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</si>
  <si>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</si>
  <si>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</si>
  <si>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</si>
  <si>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</si>
  <si>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</si>
  <si>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</si>
  <si>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</si>
  <si>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</si>
  <si>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</si>
  <si>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</si>
  <si>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</si>
  <si>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</si>
  <si>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</si>
  <si>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</si>
  <si>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</si>
  <si>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</si>
  <si>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</si>
  <si>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</si>
  <si>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</si>
  <si>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</si>
  <si>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</si>
  <si>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</si>
  <si>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</si>
  <si>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</si>
  <si>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</si>
  <si>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</si>
  <si>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</si>
  <si>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</si>
  <si>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</si>
  <si>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</si>
  <si>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</si>
  <si>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</si>
  <si>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</si>
  <si>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</si>
  <si>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</si>
  <si>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</si>
  <si>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</si>
  <si>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</si>
  <si>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</si>
  <si>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</si>
  <si>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</si>
  <si>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</si>
  <si>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</si>
  <si>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</si>
  <si>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</si>
  <si>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</si>
  <si>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</si>
  <si>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</si>
  <si>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</si>
  <si>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</si>
  <si>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</si>
  <si>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</si>
  <si>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</si>
  <si>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</si>
  <si>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</si>
  <si>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</si>
  <si>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</si>
  <si>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</si>
  <si>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</si>
  <si>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</si>
  <si>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</si>
  <si>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</si>
  <si>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</si>
  <si>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</si>
  <si>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</si>
  <si>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</si>
  <si>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</si>
  <si>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</si>
  <si>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</si>
  <si>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</si>
  <si>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</si>
  <si>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</si>
  <si>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</si>
  <si>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</si>
  <si>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</si>
  <si>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</si>
  <si>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</si>
  <si>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</si>
  <si>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</si>
  <si>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</si>
  <si>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</si>
  <si>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</si>
  <si>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</si>
  <si>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</si>
  <si>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</si>
  <si>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</si>
  <si>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</si>
  <si>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</si>
  <si>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</si>
  <si>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</si>
  <si>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</si>
  <si>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</si>
  <si>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</si>
  <si>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</si>
  <si>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</si>
  <si>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</si>
  <si>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</si>
  <si>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</si>
  <si>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</si>
  <si>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</si>
  <si>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</si>
  <si>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</si>
  <si>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</si>
  <si>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</si>
  <si>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</si>
  <si>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</si>
  <si>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</si>
  <si>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</si>
  <si>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</si>
  <si>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</si>
  <si>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</si>
  <si>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</si>
  <si>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</si>
  <si>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</si>
  <si>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</si>
  <si>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</si>
  <si>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</si>
  <si>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</si>
  <si>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</si>
  <si>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</si>
  <si>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</si>
  <si>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</si>
  <si>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</si>
  <si>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</si>
  <si>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</si>
  <si>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</si>
  <si>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</si>
  <si>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</si>
  <si>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</si>
  <si>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</si>
  <si>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</si>
  <si>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</si>
  <si>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</si>
  <si>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</si>
  <si>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</si>
  <si>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</si>
  <si>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</si>
  <si>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</si>
  <si>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</si>
  <si>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</si>
  <si>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</si>
  <si>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</si>
  <si>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</si>
  <si>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</si>
  <si>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</si>
  <si>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</si>
  <si>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</si>
  <si>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</si>
  <si>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</si>
  <si>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</si>
  <si>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</si>
  <si>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</si>
  <si>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</si>
  <si>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</si>
  <si>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</si>
  <si>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</si>
  <si>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</si>
  <si>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</si>
  <si>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</si>
  <si>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</si>
  <si>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</si>
  <si>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</si>
  <si>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</si>
  <si>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</si>
  <si>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</si>
  <si>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</si>
  <si>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</si>
  <si>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</si>
  <si>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</si>
  <si>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</si>
  <si>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</si>
  <si>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</si>
  <si>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</si>
  <si>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</si>
  <si>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</si>
  <si>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</si>
  <si>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</si>
  <si>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</si>
  <si>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</si>
  <si>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</si>
  <si>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</si>
  <si>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</si>
  <si>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</si>
  <si>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</si>
  <si>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</si>
  <si>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</si>
  <si>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</si>
  <si>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</si>
  <si>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</si>
  <si>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</si>
  <si>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</si>
  <si>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</si>
  <si>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</si>
  <si>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</si>
  <si>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</si>
  <si>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</si>
  <si>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</si>
  <si>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</si>
  <si>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</si>
  <si>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</si>
  <si>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</si>
  <si>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</si>
  <si>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</si>
  <si>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</si>
  <si>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</si>
  <si>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</si>
  <si>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</si>
  <si>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</si>
  <si>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</si>
  <si>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</si>
  <si>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</si>
  <si>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</si>
  <si>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</si>
  <si>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</si>
  <si>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</si>
  <si>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</si>
  <si>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</si>
  <si>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</si>
  <si>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</si>
  <si>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</si>
  <si>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</si>
  <si>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</si>
  <si>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</si>
  <si>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</si>
  <si>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</si>
  <si>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</si>
  <si>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</si>
  <si>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</si>
  <si>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</si>
  <si>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</si>
  <si>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</si>
  <si>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</si>
  <si>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</si>
  <si>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</si>
  <si>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</si>
  <si>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</si>
  <si>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</si>
  <si>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</si>
  <si>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</si>
  <si>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</si>
  <si>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</si>
  <si>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</si>
  <si>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</si>
  <si>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</si>
  <si>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</si>
  <si>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</si>
  <si>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</si>
  <si>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</si>
  <si>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</si>
  <si>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</si>
  <si>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</si>
  <si>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</si>
  <si>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</si>
  <si>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</si>
  <si>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</si>
  <si>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</si>
  <si>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</si>
  <si>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</si>
  <si>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</si>
  <si>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</si>
  <si>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</si>
  <si>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</si>
  <si>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</si>
  <si>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</si>
  <si>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</si>
  <si>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</si>
  <si>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</si>
  <si>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</si>
  <si>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</si>
  <si>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</si>
  <si>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</si>
  <si>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</si>
  <si>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</si>
  <si>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</si>
  <si>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</si>
  <si>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</si>
  <si>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</si>
  <si>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</si>
  <si>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</si>
  <si>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</si>
  <si>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</si>
  <si>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</si>
  <si>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</si>
  <si>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</si>
  <si>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</si>
  <si>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</si>
  <si>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</si>
  <si>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</si>
  <si>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</si>
  <si>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</si>
  <si>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</si>
  <si>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</si>
  <si>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</si>
  <si>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</si>
  <si>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</si>
  <si>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</si>
  <si>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</si>
  <si>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</si>
  <si>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</si>
  <si>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</si>
  <si>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</si>
  <si>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</si>
  <si>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</si>
  <si>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</si>
  <si>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</si>
  <si>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</si>
  <si>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</si>
  <si>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</si>
  <si>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</si>
  <si>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</si>
  <si>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</si>
  <si>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</si>
  <si>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</si>
  <si>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</si>
  <si>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</si>
  <si>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</si>
  <si>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</si>
  <si>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</si>
  <si>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</si>
  <si>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</si>
  <si>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</si>
  <si>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</si>
  <si>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</si>
  <si>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</si>
  <si>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</si>
  <si>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</si>
  <si>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</si>
  <si>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</si>
  <si>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</si>
  <si>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</si>
  <si>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</si>
  <si>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</si>
  <si>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</si>
  <si>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</si>
  <si>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</si>
  <si>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</si>
  <si>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</si>
  <si>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</si>
  <si>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</si>
  <si>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</si>
  <si>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</si>
  <si>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</si>
  <si>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</si>
  <si>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</si>
  <si>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</si>
  <si>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</si>
  <si>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</si>
  <si>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</si>
  <si>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</si>
  <si>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</si>
  <si>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</si>
  <si>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</si>
  <si>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</si>
  <si>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</si>
  <si>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</si>
  <si>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</si>
  <si>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</si>
  <si>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</si>
  <si>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</si>
  <si>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</si>
  <si>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</si>
  <si>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</si>
  <si>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</si>
  <si>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</si>
  <si>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</si>
  <si>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</si>
  <si>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</si>
  <si>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</si>
  <si>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</si>
  <si>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</si>
  <si>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</si>
  <si>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</si>
  <si>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</si>
  <si>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</si>
  <si>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</si>
  <si>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</si>
  <si>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</si>
  <si>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</si>
  <si>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</si>
  <si>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</si>
  <si>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</si>
  <si>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</si>
  <si>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</si>
  <si>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</si>
  <si>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</si>
  <si>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</si>
  <si>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</si>
  <si>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</si>
  <si>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</si>
  <si>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</si>
  <si>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</si>
  <si>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</si>
  <si>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</si>
  <si>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</si>
  <si>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</si>
  <si>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</si>
  <si>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</si>
  <si>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</si>
  <si>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</si>
  <si>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</si>
  <si>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</si>
  <si>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</si>
  <si>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</si>
  <si>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</si>
  <si>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</si>
  <si>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</si>
  <si>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</si>
  <si>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</si>
  <si>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</si>
  <si>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</si>
  <si>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</si>
  <si>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</si>
  <si>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</si>
  <si>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</si>
  <si>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</si>
  <si>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</si>
  <si>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</si>
  <si>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</si>
  <si>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</si>
  <si>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</si>
  <si>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</si>
  <si>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</si>
  <si>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</si>
  <si>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</si>
  <si>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</si>
  <si>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</si>
  <si>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</si>
  <si>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</si>
  <si>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</si>
  <si>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</si>
  <si>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</si>
  <si>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</si>
  <si>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</si>
  <si>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</si>
  <si>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</si>
  <si>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</si>
  <si>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</si>
  <si>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</si>
  <si>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</si>
  <si>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</si>
  <si>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</si>
  <si>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</si>
  <si>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</si>
  <si>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</si>
  <si>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</si>
  <si>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</si>
  <si>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</si>
  <si>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</si>
  <si>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</si>
  <si>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</si>
  <si>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</si>
  <si>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</si>
  <si>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</si>
  <si>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</si>
  <si>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</si>
  <si>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</si>
  <si>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</si>
  <si>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</si>
  <si>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</si>
  <si>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</si>
  <si>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</si>
  <si>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</si>
  <si>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</si>
  <si>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</si>
  <si>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</si>
  <si>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</si>
  <si>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</si>
  <si>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</si>
  <si>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</si>
  <si>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</si>
  <si>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</si>
  <si>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</si>
  <si>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</si>
  <si>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</si>
  <si>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</si>
  <si>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</si>
  <si>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</si>
  <si>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</si>
  <si>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</si>
  <si>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</si>
  <si>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</si>
  <si>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</si>
  <si>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</si>
  <si>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</si>
  <si>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</si>
  <si>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</si>
  <si>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</si>
  <si>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</si>
  <si>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</si>
  <si>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</si>
  <si>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</si>
  <si>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</si>
  <si>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</si>
  <si>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</si>
  <si>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</si>
  <si>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</si>
  <si>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</si>
  <si>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</si>
  <si>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</si>
  <si>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</si>
  <si>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</si>
  <si>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</si>
  <si>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</si>
  <si>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</si>
  <si>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</si>
  <si>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</si>
  <si>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</si>
  <si>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</si>
  <si>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</si>
  <si>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</si>
  <si>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</si>
  <si>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</si>
  <si>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</si>
  <si>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</si>
  <si>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</si>
  <si>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</si>
  <si>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</si>
  <si>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</si>
  <si>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</si>
  <si>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</si>
  <si>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</si>
  <si>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</si>
  <si>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</si>
  <si>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</si>
  <si>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</si>
  <si>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</si>
  <si>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</si>
  <si>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</si>
  <si>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</si>
  <si>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</si>
  <si>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</si>
  <si>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</si>
  <si>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</si>
  <si>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</si>
  <si>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</si>
  <si>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</si>
  <si>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</si>
  <si>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</si>
  <si>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</si>
  <si>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</si>
  <si>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</si>
  <si>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</si>
  <si>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</si>
  <si>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</si>
  <si>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</si>
  <si>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</si>
  <si>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</si>
  <si>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</si>
  <si>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</si>
  <si>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</si>
  <si>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</si>
  <si>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</si>
  <si>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</si>
  <si>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</si>
  <si>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</si>
  <si>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</si>
  <si>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</si>
  <si>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</si>
  <si>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</si>
  <si>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</si>
  <si>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</si>
  <si>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</si>
  <si>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</si>
  <si>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</si>
  <si>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</si>
  <si>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</si>
  <si>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</si>
  <si>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</si>
  <si>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</si>
  <si>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</si>
  <si>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</si>
  <si>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</si>
  <si>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</si>
  <si>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</si>
  <si>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</si>
  <si>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</si>
  <si>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</si>
  <si>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</si>
  <si>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</si>
  <si>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</si>
  <si>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</si>
  <si>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</si>
  <si>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</si>
  <si>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</si>
  <si>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</si>
  <si>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</si>
  <si>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</si>
  <si>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</si>
  <si>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</si>
  <si>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</si>
  <si>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</si>
  <si>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</si>
  <si>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</si>
  <si>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</si>
  <si>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</si>
  <si>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</si>
  <si>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</si>
  <si>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</si>
  <si>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</si>
  <si>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</si>
  <si>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</si>
  <si>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</si>
  <si>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</si>
  <si>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</si>
  <si>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</si>
  <si>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</si>
  <si>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</si>
  <si>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</si>
  <si>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</si>
  <si>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</si>
  <si>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</si>
  <si>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</si>
  <si>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</si>
  <si>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</si>
  <si>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</si>
  <si>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</si>
  <si>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</si>
  <si>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</si>
  <si>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</si>
  <si>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</si>
  <si>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</si>
  <si>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</si>
  <si>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</si>
  <si>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</si>
  <si>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</si>
  <si>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</si>
  <si>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</si>
  <si>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</si>
  <si>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</si>
  <si>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</si>
  <si>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</si>
  <si>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</si>
  <si>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</si>
  <si>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</si>
  <si>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</si>
  <si>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</si>
  <si>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</si>
  <si>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</si>
  <si>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</si>
  <si>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</si>
  <si>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</si>
  <si>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</si>
  <si>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</si>
  <si>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</si>
  <si>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</si>
  <si>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</si>
  <si>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</si>
  <si>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</si>
  <si>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</si>
  <si>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</si>
  <si>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</si>
  <si>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</si>
  <si>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</si>
  <si>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</si>
  <si>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</si>
  <si>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</si>
  <si>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</si>
  <si>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</si>
  <si>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</si>
  <si>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</si>
  <si>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</si>
  <si>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</si>
  <si>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</si>
  <si>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</si>
  <si>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</si>
  <si>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</si>
  <si>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</si>
  <si>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</si>
  <si>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</si>
  <si>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</si>
  <si>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</si>
  <si>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</si>
  <si>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</si>
  <si>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</si>
  <si>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</si>
  <si>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</si>
  <si>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</si>
  <si>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</si>
  <si>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</si>
  <si>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</si>
  <si>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</si>
  <si>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</si>
  <si>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</si>
  <si>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</si>
  <si>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</si>
  <si>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</si>
  <si>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</si>
  <si>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</si>
  <si>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</si>
  <si>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</si>
  <si>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</si>
  <si>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</si>
  <si>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</si>
  <si>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</si>
  <si>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</si>
  <si>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</si>
  <si>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</si>
  <si>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</si>
  <si>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</si>
  <si>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</si>
  <si>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</si>
  <si>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</si>
  <si>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</si>
  <si>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</si>
  <si>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</si>
  <si>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</si>
  <si>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</si>
  <si>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</si>
  <si>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</si>
  <si>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</si>
  <si>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</si>
  <si>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</si>
  <si>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</si>
  <si>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</si>
  <si>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</si>
  <si>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</si>
  <si>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</si>
  <si>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</si>
  <si>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</si>
  <si>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</si>
  <si>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</si>
  <si>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</si>
  <si>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</si>
  <si>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</si>
  <si>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</si>
  <si>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</si>
  <si>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</si>
  <si>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</si>
  <si>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</si>
  <si>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</si>
  <si>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</si>
  <si>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</si>
  <si>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</si>
  <si>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</si>
  <si>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</si>
  <si>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</si>
  <si>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</si>
  <si>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</si>
  <si>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</si>
  <si>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</si>
  <si>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</si>
  <si>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</si>
  <si>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</si>
  <si>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</si>
  <si>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</si>
  <si>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</si>
  <si>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</si>
  <si>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</si>
  <si>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</si>
  <si>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</si>
  <si>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</si>
  <si>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</si>
  <si>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</si>
  <si>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</si>
  <si>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</si>
  <si>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</si>
  <si>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</si>
  <si>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</si>
  <si>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</si>
  <si>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</si>
  <si>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</si>
  <si>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</si>
  <si>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</si>
  <si>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</si>
  <si>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</si>
  <si>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</si>
  <si>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</si>
  <si>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</si>
  <si>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</si>
  <si>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</si>
  <si>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</si>
  <si>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</si>
  <si>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</si>
  <si>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</si>
  <si>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</si>
  <si>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</si>
  <si>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</si>
  <si>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</si>
  <si>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</si>
  <si>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</si>
  <si>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</si>
  <si>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</si>
  <si>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</si>
  <si>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</si>
  <si>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</si>
  <si>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</si>
  <si>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</si>
  <si>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</si>
  <si>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</si>
  <si>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</si>
  <si>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</si>
  <si>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</si>
  <si>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</si>
  <si>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</si>
  <si>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</si>
  <si>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</si>
  <si>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</si>
  <si>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</si>
  <si>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</si>
  <si>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</si>
  <si>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</si>
  <si>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</si>
  <si>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</si>
  <si>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</si>
  <si>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</si>
  <si>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</si>
  <si>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</si>
  <si>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</si>
  <si>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</si>
  <si>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</si>
  <si>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</si>
  <si>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</si>
  <si>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</si>
  <si>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</si>
  <si>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</si>
  <si>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</si>
  <si>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</si>
  <si>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</si>
  <si>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</si>
  <si>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</si>
  <si>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</si>
  <si>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</si>
  <si>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</si>
  <si>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</si>
  <si>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</si>
  <si>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</si>
  <si>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</si>
  <si>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</si>
  <si>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</si>
  <si>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</si>
  <si>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</si>
  <si>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</si>
  <si>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</si>
  <si>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</si>
  <si>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</si>
  <si>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</si>
  <si>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</si>
  <si>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</si>
  <si>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</si>
  <si>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</si>
  <si>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</si>
  <si>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</si>
  <si>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</si>
  <si>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</si>
  <si>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</si>
  <si>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</si>
  <si>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</si>
  <si>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</si>
  <si>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</si>
  <si>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</si>
  <si>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</si>
  <si>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</si>
  <si>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</si>
  <si>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</si>
  <si>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</si>
  <si>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</si>
  <si>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</si>
  <si>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</si>
  <si>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</si>
  <si>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</si>
  <si>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</si>
  <si>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</si>
  <si>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</si>
  <si>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</si>
  <si>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</si>
  <si>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</si>
  <si>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</si>
  <si>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</si>
  <si>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</si>
  <si>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</si>
  <si>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</si>
  <si>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</si>
  <si>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</si>
  <si>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</si>
  <si>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</si>
  <si>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</si>
  <si>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</si>
  <si>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</si>
  <si>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</si>
  <si>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</si>
  <si>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</si>
  <si>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</si>
  <si>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</si>
  <si>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</si>
  <si>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</si>
  <si>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</si>
  <si>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</si>
  <si>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</si>
  <si>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</si>
  <si>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</si>
  <si>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</si>
  <si>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</si>
  <si>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</si>
  <si>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</si>
  <si>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</si>
  <si>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</si>
  <si>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</si>
  <si>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</si>
  <si>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</si>
  <si>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</si>
  <si>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</si>
  <si>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</si>
  <si>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</si>
  <si>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</si>
  <si>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</si>
  <si>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</si>
  <si>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</si>
  <si>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</si>
  <si>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</si>
  <si>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</si>
  <si>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</si>
  <si>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</si>
  <si>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</si>
  <si>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</si>
  <si>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</si>
  <si>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</si>
  <si>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</si>
  <si>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</si>
  <si>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</si>
  <si>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</si>
  <si>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</si>
  <si>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</si>
  <si>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</si>
  <si>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</si>
  <si>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</si>
  <si>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</si>
  <si>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</si>
  <si>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</si>
  <si>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</si>
  <si>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</si>
  <si>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</si>
  <si>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</si>
  <si>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</si>
  <si>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</si>
  <si>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</si>
  <si>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</si>
  <si>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</si>
  <si>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</si>
  <si>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</si>
  <si>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</si>
  <si>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</si>
  <si>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</si>
  <si>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</si>
  <si>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</si>
  <si>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</si>
  <si>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</si>
  <si>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</si>
  <si>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</si>
  <si>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</si>
  <si>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</si>
  <si>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</si>
  <si>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</si>
  <si>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</si>
  <si>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</si>
  <si>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</si>
  <si>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</si>
  <si>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</si>
  <si>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</si>
  <si>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</si>
  <si>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</si>
  <si>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</si>
  <si>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</si>
  <si>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</si>
  <si>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</si>
  <si>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</si>
  <si>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</si>
  <si>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</si>
  <si>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</si>
  <si>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</si>
  <si>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</si>
  <si>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</si>
  <si>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</si>
  <si>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</si>
  <si>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</si>
  <si>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</si>
  <si>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</si>
  <si>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</si>
  <si>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</si>
  <si>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</si>
  <si>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</si>
  <si>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</si>
  <si>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</si>
  <si>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</si>
  <si>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</si>
  <si>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</si>
  <si>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</si>
  <si>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</si>
  <si>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</si>
  <si>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</si>
  <si>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</si>
  <si>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</si>
  <si>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</si>
  <si>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</si>
  <si>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</si>
  <si>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</si>
  <si>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</si>
  <si>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</si>
  <si>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</si>
  <si>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</si>
  <si>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</si>
  <si>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</si>
  <si>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</si>
  <si>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</si>
  <si>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</si>
  <si>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</si>
  <si>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</si>
  <si>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</si>
  <si>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</si>
  <si>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</si>
  <si>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</si>
  <si>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</si>
  <si>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</si>
  <si>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</si>
  <si>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</si>
  <si>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</si>
  <si>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</si>
  <si>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</si>
  <si>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</si>
  <si>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</si>
  <si>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</si>
  <si>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</si>
  <si>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</si>
  <si>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</si>
  <si>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</si>
  <si>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</si>
  <si>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</si>
  <si>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</si>
  <si>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</si>
  <si>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</si>
  <si>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</si>
  <si>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</si>
  <si>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</si>
  <si>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</si>
  <si>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</si>
  <si>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</si>
  <si>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</si>
  <si>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</si>
  <si>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</si>
  <si>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</si>
  <si>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</si>
  <si>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</si>
  <si>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</si>
  <si>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</si>
  <si>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</si>
  <si>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</si>
  <si>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</si>
  <si>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</si>
  <si>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</si>
  <si>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</si>
  <si>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</si>
  <si>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</si>
  <si>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</si>
  <si>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</si>
  <si>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</si>
  <si>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</si>
  <si>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</si>
  <si>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</si>
  <si>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</si>
  <si>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</si>
  <si>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</si>
  <si>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</si>
  <si>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</si>
  <si>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</si>
  <si>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</si>
  <si>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</si>
  <si>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</si>
  <si>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</si>
  <si>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</si>
  <si>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</si>
  <si>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</si>
  <si>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</si>
  <si>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</si>
  <si>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</si>
  <si>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</si>
  <si>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</si>
  <si>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</si>
  <si>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</si>
  <si>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</si>
  <si>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</si>
  <si>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</si>
  <si>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</si>
  <si>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</si>
  <si>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</si>
  <si>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</si>
  <si>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</si>
  <si>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</si>
  <si>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</si>
  <si>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</si>
  <si>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</si>
  <si>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</si>
  <si>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</si>
  <si>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</si>
  <si>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</si>
  <si>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</si>
  <si>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</si>
  <si>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</si>
  <si>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</si>
  <si>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</si>
  <si>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</si>
  <si>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</si>
  <si>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</si>
  <si>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</si>
  <si>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</si>
  <si>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</si>
  <si>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</si>
  <si>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</si>
  <si>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</si>
  <si>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</si>
  <si>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</si>
  <si>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</si>
  <si>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</si>
  <si>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</si>
  <si>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</si>
  <si>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</si>
  <si>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</si>
  <si>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</si>
  <si>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</si>
  <si>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</si>
  <si>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</si>
  <si>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</si>
  <si>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</si>
  <si>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</si>
  <si>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</si>
  <si>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</si>
  <si>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</si>
  <si>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</si>
  <si>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</si>
  <si>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</si>
  <si>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</si>
  <si>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</si>
  <si>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</si>
  <si>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</si>
  <si>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</si>
  <si>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</si>
  <si>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</si>
  <si>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</si>
  <si>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</si>
  <si>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</si>
  <si>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</si>
  <si>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</si>
  <si>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</si>
  <si>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</si>
  <si>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</si>
  <si>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</si>
  <si>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</si>
  <si>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</si>
  <si>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</si>
  <si>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</si>
  <si>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</si>
  <si>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</si>
  <si>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</si>
  <si>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</si>
  <si>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</si>
  <si>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</si>
  <si>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</si>
  <si>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</si>
  <si>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</si>
  <si>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</si>
  <si>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</si>
  <si>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</si>
  <si>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</si>
  <si>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</si>
  <si>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</si>
  <si>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</si>
  <si>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</si>
  <si>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</si>
  <si>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</si>
  <si>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</si>
  <si>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</si>
  <si>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</si>
  <si>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</si>
  <si>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</si>
  <si>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</si>
  <si>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</si>
  <si>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</si>
  <si>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</si>
  <si>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</si>
  <si>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</si>
  <si>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</si>
  <si>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</si>
  <si>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</si>
  <si>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</si>
  <si>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</si>
  <si>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</si>
  <si>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</si>
  <si>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</si>
  <si>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</si>
  <si>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</si>
  <si>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</si>
  <si>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</si>
  <si>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</si>
  <si>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</si>
  <si>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</si>
  <si>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</si>
  <si>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</si>
  <si>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</si>
  <si>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</si>
  <si>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</si>
  <si>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</si>
  <si>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</si>
  <si>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</si>
  <si>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</si>
  <si>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</si>
  <si>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</si>
  <si>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</si>
  <si>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</si>
  <si>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</si>
  <si>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</si>
  <si>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</si>
  <si>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</si>
  <si>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</si>
  <si>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</si>
  <si>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</si>
  <si>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</si>
  <si>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</si>
  <si>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</si>
  <si>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</si>
  <si>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</si>
  <si>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</si>
  <si>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</si>
  <si>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</si>
  <si>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</si>
  <si>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</si>
  <si>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</si>
  <si>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</si>
  <si>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</si>
  <si>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</si>
  <si>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</si>
  <si>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</si>
  <si>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</si>
  <si>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</si>
  <si>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</si>
  <si>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</si>
  <si>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</si>
  <si>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</si>
  <si>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</si>
  <si>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</si>
  <si>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</si>
  <si>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</si>
  <si>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</si>
  <si>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</si>
  <si>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</si>
  <si>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</si>
  <si>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</si>
  <si>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</si>
  <si>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</si>
  <si>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</si>
  <si>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</si>
  <si>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</si>
  <si>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</si>
  <si>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</si>
  <si>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</si>
  <si>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</si>
  <si>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</si>
  <si>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</si>
  <si>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</si>
  <si>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</si>
  <si>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</si>
  <si>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</si>
  <si>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</si>
  <si>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</si>
  <si>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</si>
  <si>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</si>
  <si>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</si>
  <si>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</si>
  <si>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</si>
  <si>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</si>
  <si>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</si>
  <si>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</si>
  <si>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</si>
  <si>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</si>
  <si>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</si>
  <si>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</si>
  <si>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</si>
  <si>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</si>
  <si>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</si>
  <si>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</si>
  <si>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</si>
  <si>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</si>
  <si>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</si>
  <si>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</si>
  <si>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</si>
  <si>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</si>
  <si>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</si>
  <si>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</si>
  <si>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</si>
  <si>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</si>
  <si>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</si>
  <si>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</si>
  <si>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</si>
  <si>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</si>
  <si>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</si>
  <si>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</si>
  <si>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</si>
  <si>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</si>
  <si>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</si>
  <si>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</si>
  <si>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</si>
  <si>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</si>
  <si>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</si>
  <si>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</si>
  <si>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</si>
  <si>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</si>
  <si>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</si>
  <si>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</si>
  <si>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</si>
  <si>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</si>
  <si>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</si>
  <si>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</si>
  <si>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</si>
  <si>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</si>
  <si>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</si>
  <si>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</si>
  <si>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</si>
  <si>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</si>
  <si>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</si>
  <si>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</si>
  <si>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</si>
  <si>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</si>
  <si>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</si>
  <si>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</si>
  <si>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</si>
  <si>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</si>
  <si>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</si>
  <si>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</si>
  <si>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</si>
  <si>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</si>
  <si>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</si>
  <si>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</si>
  <si>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</si>
  <si>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</si>
  <si>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</si>
  <si>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</si>
  <si>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</si>
  <si>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</si>
  <si>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</si>
  <si>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</si>
  <si>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</si>
  <si>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</si>
  <si>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</si>
  <si>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</si>
  <si>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</si>
  <si>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</si>
  <si>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</si>
  <si>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</si>
  <si>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</si>
  <si>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</si>
  <si>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</si>
  <si>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</si>
  <si>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</si>
  <si>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</si>
  <si>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</si>
  <si>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</si>
  <si>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</si>
  <si>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</si>
  <si>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</si>
  <si>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</si>
  <si>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</si>
  <si>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</si>
  <si>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</si>
  <si>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</si>
  <si>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</si>
  <si>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</si>
  <si>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</si>
  <si>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</si>
  <si>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</si>
  <si>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</si>
  <si>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</si>
  <si>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</si>
  <si>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</si>
  <si>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</si>
  <si>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</si>
  <si>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</si>
  <si>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</si>
  <si>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</si>
  <si>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</si>
  <si>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</si>
  <si>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</si>
  <si>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</si>
  <si>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</si>
  <si>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</si>
  <si>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</si>
  <si>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</si>
  <si>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</si>
  <si>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</si>
  <si>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</si>
  <si>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</si>
  <si>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</si>
  <si>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</si>
  <si>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</si>
  <si>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</si>
  <si>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</si>
  <si>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</si>
  <si>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</si>
  <si>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</si>
  <si>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</si>
  <si>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</si>
  <si>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</si>
  <si>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</si>
  <si>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</si>
  <si>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</si>
  <si>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</si>
  <si>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</si>
  <si>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</si>
  <si>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</si>
  <si>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</si>
  <si>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</si>
  <si>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</si>
  <si>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</si>
  <si>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</si>
  <si>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</si>
  <si>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</si>
  <si>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</si>
  <si>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</si>
  <si>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</si>
  <si>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</si>
  <si>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</si>
  <si>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</si>
  <si>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</si>
  <si>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</si>
  <si>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</si>
  <si>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</si>
  <si>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</si>
  <si>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</si>
  <si>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</si>
  <si>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</si>
  <si>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</si>
  <si>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</si>
  <si>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</si>
  <si>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</si>
  <si>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</si>
  <si>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</si>
  <si>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</si>
  <si>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</si>
  <si>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</si>
  <si>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</si>
  <si>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</si>
  <si>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</si>
  <si>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</si>
  <si>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</si>
  <si>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</si>
  <si>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</si>
  <si>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</si>
  <si>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</si>
  <si>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</si>
  <si>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</si>
  <si>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</si>
  <si>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</si>
  <si>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</si>
  <si>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</si>
  <si>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</si>
  <si>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</si>
  <si>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</si>
  <si>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</si>
  <si>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</si>
  <si>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</si>
  <si>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</si>
  <si>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</si>
  <si>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</si>
  <si>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</si>
  <si>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</si>
  <si>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</si>
  <si>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</si>
  <si>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</si>
  <si>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</si>
  <si>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</si>
  <si>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</si>
  <si>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</si>
  <si>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</si>
  <si>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</si>
  <si>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</si>
  <si>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</si>
  <si>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</si>
  <si>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</si>
  <si>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</si>
  <si>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</si>
  <si>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</si>
  <si>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</si>
  <si>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</si>
  <si>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</si>
  <si>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</si>
  <si>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</si>
  <si>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</si>
  <si>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</si>
  <si>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</si>
  <si>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</si>
  <si>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</si>
  <si>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</si>
  <si>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</si>
  <si>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</si>
  <si>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</si>
  <si>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</si>
  <si>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</si>
  <si>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</si>
  <si>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</si>
  <si>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</si>
  <si>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</si>
  <si>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</si>
  <si>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</si>
  <si>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</si>
  <si>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</si>
  <si>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</si>
  <si>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</si>
  <si>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</si>
  <si>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</si>
  <si>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</si>
  <si>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</si>
  <si>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</si>
  <si>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</si>
  <si>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</si>
  <si>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</si>
  <si>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</si>
  <si>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</si>
  <si>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</si>
  <si>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</si>
  <si>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</si>
  <si>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</si>
  <si>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</si>
  <si>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</si>
  <si>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</si>
  <si>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</si>
  <si>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</si>
  <si>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</si>
  <si>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</si>
  <si>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</si>
  <si>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</si>
  <si>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</si>
  <si>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</si>
  <si>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</si>
  <si>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</si>
  <si>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</si>
  <si>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</si>
  <si>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</si>
  <si>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</si>
  <si>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</si>
  <si>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</si>
  <si>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</si>
  <si>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</si>
  <si>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</si>
  <si>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</si>
  <si>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</si>
  <si>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</si>
  <si>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</si>
  <si>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</si>
  <si>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</si>
  <si>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</si>
  <si>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</si>
  <si>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</si>
  <si>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</si>
  <si>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</si>
  <si>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</si>
  <si>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</si>
  <si>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</si>
  <si>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</si>
  <si>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</si>
  <si>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</si>
  <si>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</si>
  <si>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</si>
  <si>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</si>
  <si>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</si>
  <si>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</si>
  <si>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</si>
  <si>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</si>
  <si>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</si>
  <si>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</si>
  <si>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</si>
  <si>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</si>
  <si>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</si>
  <si>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</si>
  <si>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</si>
  <si>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</si>
  <si>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</si>
  <si>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</si>
  <si>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</si>
  <si>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</si>
  <si>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</si>
  <si>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</si>
  <si>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</si>
  <si>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</si>
  <si>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</si>
  <si>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</si>
  <si>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</si>
  <si>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</si>
  <si>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</si>
  <si>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</si>
  <si>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</si>
  <si>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</si>
  <si>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</si>
  <si>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</si>
  <si>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</si>
  <si>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</si>
  <si>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</si>
  <si>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</si>
  <si>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</si>
  <si>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</si>
  <si>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</si>
  <si>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</si>
  <si>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</si>
  <si>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</si>
  <si>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</si>
  <si>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</si>
  <si>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</si>
  <si>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</si>
  <si>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</si>
  <si>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</si>
  <si>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</si>
  <si>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</si>
  <si>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</si>
  <si>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</si>
  <si>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</si>
  <si>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</si>
  <si>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</si>
  <si>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</si>
  <si>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</si>
  <si>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</si>
  <si>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</si>
  <si>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</si>
  <si>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</si>
  <si>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</si>
  <si>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</si>
  <si>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</si>
  <si>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</si>
  <si>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</si>
  <si>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</si>
  <si>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</si>
  <si>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</si>
  <si>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</si>
  <si>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</si>
  <si>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</si>
  <si>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</si>
  <si>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</si>
  <si>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</si>
  <si>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</si>
  <si>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</si>
  <si>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</si>
  <si>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</si>
  <si>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</si>
  <si>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</si>
  <si>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</si>
  <si>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</si>
  <si>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</si>
  <si>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</si>
  <si>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</si>
  <si>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</si>
  <si>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</si>
  <si>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</si>
  <si>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</si>
  <si>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</si>
  <si>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</si>
  <si>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</si>
  <si>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</si>
  <si>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</si>
  <si>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</si>
  <si>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</si>
  <si>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</si>
  <si>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</si>
  <si>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</si>
  <si>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</si>
  <si>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</si>
  <si>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</si>
  <si>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</si>
  <si>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</si>
  <si>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</si>
  <si>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</si>
  <si>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</si>
  <si>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</si>
  <si>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</si>
  <si>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</si>
  <si>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</si>
  <si>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</si>
  <si>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</si>
  <si>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</si>
  <si>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</si>
  <si>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</si>
  <si>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</si>
  <si>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</si>
  <si>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</si>
  <si>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</si>
  <si>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</si>
  <si>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</si>
  <si>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</si>
  <si>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</si>
  <si>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</si>
  <si>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</si>
  <si>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</si>
  <si>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</si>
  <si>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</si>
  <si>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</si>
  <si>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</si>
  <si>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</si>
  <si>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</si>
  <si>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</si>
  <si>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</si>
  <si>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</si>
  <si>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</si>
  <si>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</si>
  <si>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</si>
  <si>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</si>
  <si>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</si>
  <si>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</si>
  <si>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</si>
  <si>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</si>
  <si>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</si>
  <si>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</si>
  <si>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</si>
  <si>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</si>
  <si>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</si>
  <si>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</si>
  <si>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</si>
  <si>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</si>
  <si>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</si>
  <si>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</si>
  <si>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</si>
  <si>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</si>
  <si>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</si>
  <si>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</si>
  <si>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</si>
  <si>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</si>
  <si>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</si>
  <si>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</si>
  <si>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</si>
  <si>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</si>
  <si>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</si>
  <si>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</si>
  <si>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</si>
  <si>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</si>
  <si>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</si>
  <si>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</si>
  <si>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</si>
  <si>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</si>
  <si>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</si>
  <si>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</si>
  <si>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</si>
  <si>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</si>
  <si>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</si>
  <si>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</si>
  <si>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</si>
  <si>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</si>
  <si>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</si>
  <si>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</si>
  <si>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</si>
  <si>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</si>
  <si>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</si>
  <si>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</si>
  <si>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</si>
  <si>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</si>
  <si>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</si>
  <si>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</si>
  <si>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</si>
  <si>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</si>
  <si>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</si>
  <si>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</si>
  <si>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</si>
  <si>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</si>
  <si>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</si>
  <si>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</si>
  <si>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</si>
  <si>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</si>
  <si>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</si>
  <si>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</si>
  <si>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</si>
  <si>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</si>
  <si>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</si>
  <si>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</si>
  <si>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</si>
  <si>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</si>
  <si>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</si>
  <si>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</si>
  <si>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</si>
  <si>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</si>
  <si>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</si>
  <si>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</si>
  <si>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</si>
  <si>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</si>
  <si>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</si>
  <si>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</si>
  <si>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</si>
  <si>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</si>
  <si>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</si>
  <si>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</si>
  <si>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</si>
  <si>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</si>
  <si>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</si>
  <si>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</si>
  <si>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</si>
  <si>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</si>
  <si>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</si>
  <si>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</si>
  <si>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</si>
  <si>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</si>
  <si>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</si>
  <si>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</si>
  <si>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</si>
  <si>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</si>
  <si>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</si>
  <si>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</si>
  <si>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</si>
  <si>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</si>
  <si>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</si>
  <si>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</si>
  <si>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</si>
  <si>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</si>
  <si>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</si>
  <si>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</si>
  <si>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</si>
  <si>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</si>
  <si>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</si>
  <si>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</si>
  <si>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</si>
  <si>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</si>
  <si>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</si>
  <si>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</si>
  <si>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</si>
  <si>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</si>
  <si>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</si>
  <si>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</si>
  <si>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</si>
  <si>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</si>
  <si>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</si>
  <si>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</si>
  <si>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</si>
  <si>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</si>
  <si>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</si>
  <si>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</si>
  <si>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</si>
  <si>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</si>
  <si>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</si>
  <si>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</si>
  <si>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</si>
  <si>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</si>
  <si>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</si>
  <si>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</si>
  <si>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</si>
  <si>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</si>
  <si>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</si>
  <si>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</si>
  <si>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</si>
  <si>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</si>
  <si>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</si>
  <si>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</si>
  <si>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</si>
  <si>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</si>
  <si>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</si>
  <si>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</si>
  <si>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</si>
  <si>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</si>
  <si>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</si>
  <si>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</si>
  <si>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</si>
  <si>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</si>
  <si>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</si>
  <si>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</si>
  <si>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</si>
  <si>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</si>
  <si>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</si>
  <si>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</si>
  <si>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</si>
  <si>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</si>
  <si>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</si>
  <si>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</si>
  <si>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</si>
  <si>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</si>
  <si>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</si>
  <si>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</si>
  <si>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</si>
  <si>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</si>
  <si>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</si>
  <si>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</si>
  <si>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</si>
  <si>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</si>
  <si>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</si>
  <si>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</si>
  <si>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</si>
  <si>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</si>
  <si>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</si>
  <si>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</si>
  <si>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</si>
  <si>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</si>
  <si>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</si>
  <si>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</si>
  <si>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</si>
  <si>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</si>
  <si>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</si>
  <si>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</si>
  <si>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</si>
  <si>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</si>
  <si>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</si>
  <si>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</si>
  <si>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</si>
  <si>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</si>
  <si>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</si>
  <si>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</si>
  <si>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</si>
  <si>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</si>
  <si>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</si>
  <si>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</si>
  <si>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</si>
  <si>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</si>
  <si>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</si>
  <si>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</si>
  <si>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</si>
  <si>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</si>
  <si>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</si>
  <si>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</si>
  <si>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</si>
  <si>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</si>
  <si>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</si>
  <si>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</si>
  <si>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</si>
  <si>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</si>
  <si>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</si>
  <si>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</si>
  <si>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</si>
  <si>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</si>
  <si>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</si>
  <si>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</si>
  <si>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</si>
  <si>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</si>
  <si>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</si>
  <si>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</si>
  <si>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</si>
  <si>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</si>
  <si>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</si>
  <si>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</si>
  <si>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</si>
  <si>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</si>
  <si>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</si>
  <si>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</si>
  <si>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</si>
  <si>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</si>
  <si>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</si>
  <si>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</si>
  <si>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</si>
  <si>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</si>
  <si>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</si>
  <si>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</si>
  <si>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</si>
  <si>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</si>
  <si>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</si>
  <si>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</si>
  <si>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</si>
  <si>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</si>
  <si>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</si>
  <si>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</si>
  <si>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</si>
  <si>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</si>
  <si>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</si>
  <si>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</si>
  <si>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</si>
  <si>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</si>
  <si>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</si>
  <si>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</si>
  <si>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</si>
  <si>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</si>
  <si>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</si>
  <si>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</si>
  <si>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</si>
  <si>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</si>
  <si>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</si>
  <si>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</si>
  <si>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</si>
  <si>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</si>
  <si>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</si>
  <si>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</si>
  <si>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</si>
  <si>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</si>
  <si>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</si>
  <si>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</si>
  <si>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</si>
  <si>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</si>
  <si>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</si>
  <si>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</si>
  <si>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</si>
  <si>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</si>
  <si>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</si>
  <si>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</si>
  <si>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</si>
  <si>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</si>
  <si>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</si>
  <si>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</si>
  <si>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</si>
  <si>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</si>
  <si>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</si>
  <si>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</si>
  <si>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</si>
  <si>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</si>
  <si>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</si>
  <si>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</si>
  <si>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</si>
  <si>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</si>
  <si>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</si>
  <si>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</si>
  <si>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</si>
  <si>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</si>
  <si>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</si>
  <si>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</si>
  <si>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</si>
  <si>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</si>
  <si>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</si>
  <si>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</si>
  <si>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</si>
  <si>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</si>
  <si>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</si>
  <si>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</si>
  <si>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</si>
  <si>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</si>
  <si>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</si>
  <si>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</si>
  <si>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</si>
  <si>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</si>
  <si>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</si>
  <si>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</si>
  <si>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</si>
  <si>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</si>
  <si>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</si>
  <si>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</si>
  <si>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</si>
  <si>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</si>
  <si>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</si>
  <si>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</si>
  <si>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</si>
  <si>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</si>
  <si>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</si>
  <si>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</si>
  <si>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</si>
  <si>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</si>
  <si>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</si>
  <si>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</si>
  <si>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</si>
  <si>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</si>
  <si>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</si>
  <si>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</si>
  <si>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</si>
  <si>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</si>
  <si>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</si>
  <si>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</si>
  <si>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</si>
  <si>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</si>
  <si>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</si>
  <si>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</si>
  <si>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</si>
  <si>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</si>
  <si>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</si>
  <si>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</si>
  <si>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</si>
  <si>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</si>
  <si>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</si>
  <si>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</si>
  <si>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</si>
  <si>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</si>
  <si>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</si>
  <si>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</si>
  <si>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</si>
  <si>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</si>
  <si>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</si>
  <si>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</si>
  <si>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</si>
  <si>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</si>
  <si>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</si>
  <si>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</si>
  <si>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</si>
  <si>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</si>
  <si>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</si>
  <si>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</si>
  <si>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</si>
  <si>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</si>
  <si>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</si>
  <si>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</si>
  <si>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</si>
  <si>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</si>
  <si>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</si>
  <si>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</si>
  <si>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</si>
  <si>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</si>
  <si>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</si>
  <si>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</si>
  <si>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</si>
  <si>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</si>
  <si>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</si>
  <si>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</si>
  <si>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</si>
  <si>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</si>
  <si>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</si>
  <si>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</si>
  <si>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</si>
  <si>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</si>
  <si>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</si>
  <si>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</si>
  <si>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</si>
  <si>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</si>
  <si>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</si>
  <si>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</si>
  <si>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</si>
  <si>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</si>
  <si>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</si>
  <si>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</si>
  <si>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</si>
  <si>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</si>
  <si>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</si>
  <si>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</si>
  <si>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</si>
  <si>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</si>
  <si>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</si>
  <si>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</si>
  <si>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</si>
  <si>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</si>
  <si>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</si>
  <si>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</si>
  <si>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</si>
  <si>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</si>
  <si>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</si>
  <si>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</si>
  <si>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</si>
  <si>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</si>
  <si>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</si>
  <si>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</si>
  <si>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</si>
  <si>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</si>
  <si>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</si>
  <si>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</si>
  <si>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</si>
  <si>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</si>
  <si>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</si>
  <si>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</si>
  <si>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</si>
  <si>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</si>
  <si>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</si>
  <si>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</si>
  <si>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</si>
  <si>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</si>
  <si>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</si>
  <si>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</si>
  <si>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</si>
  <si>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</si>
  <si>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</si>
  <si>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</si>
  <si>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</si>
  <si>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</si>
  <si>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</si>
  <si>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</si>
  <si>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</si>
  <si>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</si>
  <si>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</si>
  <si>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</si>
  <si>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</si>
  <si>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</si>
  <si>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</si>
  <si>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</si>
  <si>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</si>
  <si>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</si>
  <si>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</si>
  <si>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</si>
  <si>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</si>
  <si>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</si>
  <si>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</si>
  <si>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</si>
  <si>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</si>
  <si>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</si>
  <si>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</si>
  <si>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</si>
  <si>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</si>
  <si>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</si>
  <si>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</si>
  <si>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</si>
  <si>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</si>
  <si>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</si>
  <si>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</si>
  <si>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</si>
  <si>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</si>
  <si>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</si>
  <si>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</si>
  <si>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</si>
  <si>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</si>
  <si>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</si>
  <si>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</si>
  <si>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</si>
  <si>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</si>
  <si>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</si>
  <si>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</si>
  <si>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</si>
  <si>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</si>
  <si>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</si>
  <si>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</si>
  <si>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</si>
  <si>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</si>
  <si>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</si>
  <si>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</si>
  <si>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</si>
  <si>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</si>
  <si>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</si>
  <si>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</si>
  <si>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</si>
  <si>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</si>
  <si>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</si>
  <si>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</si>
  <si>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</si>
  <si>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</si>
  <si>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</si>
  <si>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</si>
  <si>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</si>
  <si>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</si>
  <si>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</si>
  <si>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</si>
  <si>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</si>
  <si>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</si>
  <si>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</si>
  <si>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</si>
  <si>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</si>
  <si>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</si>
  <si>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</si>
  <si>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</si>
  <si>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</si>
  <si>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</si>
  <si>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</si>
  <si>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</si>
  <si>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</si>
  <si>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</si>
  <si>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</si>
  <si>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</si>
  <si>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</si>
  <si>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</si>
  <si>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</si>
  <si>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</si>
  <si>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</si>
  <si>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</si>
  <si>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</si>
  <si>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</si>
  <si>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</si>
  <si>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</si>
  <si>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</si>
  <si>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</si>
  <si>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</si>
  <si>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</si>
  <si>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</si>
  <si>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</si>
  <si>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</si>
  <si>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</si>
  <si>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</si>
  <si>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</si>
  <si>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</si>
  <si>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</si>
  <si>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</si>
  <si>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</si>
  <si>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</si>
  <si>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</si>
  <si>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</si>
  <si>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</si>
  <si>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</si>
  <si>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</si>
  <si>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</si>
  <si>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</si>
  <si>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</si>
  <si>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</si>
  <si>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</si>
  <si>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</si>
  <si>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</si>
  <si>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</si>
  <si>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</si>
  <si>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</si>
  <si>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</si>
  <si>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</si>
  <si>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</si>
  <si>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</si>
  <si>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</si>
  <si>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</si>
  <si>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</si>
  <si>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</si>
  <si>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</si>
  <si>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</si>
  <si>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</si>
  <si>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</si>
  <si>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</si>
  <si>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</si>
  <si>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</si>
  <si>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</si>
  <si>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</si>
  <si>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</si>
  <si>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</si>
  <si>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</si>
  <si>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</si>
  <si>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</si>
  <si>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</si>
  <si>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</si>
  <si>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</si>
  <si>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</si>
  <si>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</si>
  <si>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</si>
  <si>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</si>
  <si>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</si>
  <si>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</si>
  <si>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</si>
  <si>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</si>
  <si>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</si>
  <si>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</si>
  <si>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</si>
  <si>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</si>
  <si>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</si>
  <si>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</si>
  <si>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</si>
  <si>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</si>
  <si>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</si>
  <si>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</si>
  <si>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</si>
  <si>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</si>
  <si>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</si>
  <si>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</si>
  <si>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</si>
  <si>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</si>
  <si>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</si>
  <si>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</si>
  <si>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</si>
  <si>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</si>
  <si>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</si>
  <si>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</si>
  <si>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</si>
  <si>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</si>
  <si>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</si>
  <si>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</si>
  <si>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</si>
  <si>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</si>
  <si>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</si>
  <si>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</si>
  <si>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</si>
  <si>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</si>
  <si>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</si>
  <si>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</si>
  <si>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</si>
  <si>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</si>
  <si>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</si>
  <si>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</si>
  <si>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</si>
  <si>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</si>
  <si>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</si>
  <si>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</si>
  <si>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</si>
  <si>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</si>
  <si>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</si>
  <si>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</si>
  <si>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</si>
  <si>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</si>
  <si>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</si>
  <si>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</si>
  <si>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</si>
  <si>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</si>
  <si>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</si>
  <si>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</si>
  <si>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</si>
  <si>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</si>
  <si>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</si>
  <si>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</si>
  <si>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</si>
  <si>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</si>
  <si>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</si>
  <si>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</si>
  <si>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</si>
  <si>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</si>
  <si>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</si>
  <si>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</si>
  <si>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</si>
  <si>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</si>
  <si>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</si>
  <si>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</si>
  <si>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</si>
  <si>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</si>
  <si>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</si>
  <si>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</si>
  <si>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</si>
  <si>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</si>
  <si>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</si>
  <si>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</si>
  <si>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</si>
  <si>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</si>
  <si>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</si>
  <si>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</si>
  <si>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</si>
  <si>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</si>
  <si>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</si>
  <si>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</si>
  <si>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</si>
  <si>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</si>
  <si>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</si>
  <si>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</si>
  <si>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</si>
  <si>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</si>
  <si>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</si>
  <si>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</si>
  <si>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</si>
  <si>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</si>
  <si>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</si>
  <si>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</si>
  <si>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</si>
  <si>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</si>
  <si>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</si>
  <si>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</si>
  <si>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</si>
  <si>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</si>
  <si>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</si>
  <si>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</si>
  <si>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</si>
  <si>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</si>
  <si>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</si>
  <si>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</si>
  <si>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</si>
  <si>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</si>
  <si>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</si>
  <si>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</si>
  <si>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</si>
  <si>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</si>
  <si>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</si>
  <si>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</si>
  <si>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</si>
  <si>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</si>
  <si>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</si>
  <si>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</si>
  <si>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</si>
  <si>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</si>
  <si>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</si>
  <si>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</si>
  <si>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</si>
  <si>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</si>
  <si>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</si>
  <si>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</si>
  <si>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</si>
  <si>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</si>
  <si>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</si>
  <si>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</si>
  <si>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</si>
  <si>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</si>
  <si>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</si>
  <si>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</si>
  <si>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</si>
  <si>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</si>
  <si>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</si>
  <si>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</si>
  <si>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</si>
  <si>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</si>
  <si>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</si>
  <si>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</si>
  <si>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</si>
  <si>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</si>
  <si>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</si>
  <si>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</si>
  <si>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</si>
  <si>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</si>
  <si>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</si>
  <si>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</si>
  <si>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</si>
  <si>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</si>
  <si>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</si>
  <si>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</si>
  <si>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</si>
  <si>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</si>
  <si>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</si>
  <si>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</si>
  <si>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</si>
  <si>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</si>
  <si>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</si>
  <si>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</si>
  <si>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</si>
  <si>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</si>
  <si>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</si>
  <si>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</si>
  <si>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</si>
  <si>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</si>
  <si>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</si>
  <si>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</si>
  <si>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</si>
  <si>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</si>
  <si>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</si>
  <si>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</si>
  <si>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</si>
  <si>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</si>
  <si>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</si>
  <si>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</si>
  <si>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</si>
  <si>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</si>
  <si>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</si>
  <si>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</si>
  <si>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</si>
  <si>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</si>
  <si>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</si>
  <si>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</si>
  <si>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</si>
  <si>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</si>
  <si>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</si>
  <si>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</si>
  <si>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</si>
  <si>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</si>
  <si>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</si>
  <si>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</si>
  <si>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</si>
  <si>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</si>
  <si>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</si>
  <si>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</si>
  <si>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</si>
  <si>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</si>
  <si>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</si>
  <si>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</si>
  <si>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</si>
  <si>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</si>
  <si>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</si>
  <si>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</si>
  <si>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</si>
  <si>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</si>
  <si>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</si>
  <si>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</si>
  <si>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</si>
  <si>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</si>
  <si>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</si>
  <si>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</si>
  <si>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</si>
  <si>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</si>
  <si>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</si>
  <si>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</si>
  <si>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</si>
  <si>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</si>
  <si>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</si>
  <si>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</si>
  <si>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</si>
  <si>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</si>
  <si>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</si>
  <si>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</si>
  <si>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</si>
  <si>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</si>
  <si>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</si>
  <si>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</si>
  <si>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</si>
  <si>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</si>
  <si>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</si>
  <si>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</si>
  <si>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</si>
  <si>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</si>
  <si>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</si>
  <si>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</si>
  <si>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</si>
  <si>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</si>
  <si>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</si>
  <si>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</si>
  <si>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</si>
  <si>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</si>
  <si>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</si>
  <si>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</si>
  <si>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</si>
  <si>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</si>
  <si>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</si>
  <si>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</si>
  <si>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</si>
  <si>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</si>
  <si>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</si>
  <si>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</si>
  <si>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</si>
  <si>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</si>
  <si>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</si>
  <si>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</si>
  <si>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</si>
  <si>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</si>
  <si>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</si>
  <si>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</si>
  <si>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</si>
  <si>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</si>
  <si>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</si>
  <si>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</si>
  <si>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</si>
  <si>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</si>
  <si>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</si>
  <si>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</si>
  <si>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</si>
  <si>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</si>
  <si>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</si>
  <si>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</si>
  <si>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</si>
  <si>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</si>
  <si>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</si>
  <si>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</si>
  <si>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</si>
  <si>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</si>
  <si>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</si>
  <si>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</si>
  <si>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</si>
  <si>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</si>
  <si>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</si>
  <si>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</si>
  <si>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</si>
  <si>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</si>
  <si>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</si>
  <si>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</si>
  <si>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</si>
  <si>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</si>
  <si>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</si>
  <si>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</si>
  <si>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</si>
  <si>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</si>
  <si>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</si>
  <si>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</si>
  <si>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</si>
  <si>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</si>
  <si>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</si>
  <si>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</si>
  <si>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</si>
  <si>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</si>
  <si>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</si>
  <si>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</si>
  <si>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</si>
  <si>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</si>
  <si>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</si>
  <si>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</si>
  <si>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</si>
  <si>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</si>
  <si>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</si>
  <si>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</si>
  <si>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</si>
  <si>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</si>
  <si>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</si>
  <si>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</si>
  <si>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</si>
  <si>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</si>
  <si>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</si>
  <si>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</si>
  <si>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</si>
  <si>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</si>
  <si>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</si>
  <si>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</si>
  <si>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</si>
  <si>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</si>
  <si>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</si>
  <si>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</si>
  <si>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</si>
  <si>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</si>
  <si>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</si>
  <si>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</si>
  <si>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</si>
  <si>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</si>
  <si>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</si>
  <si>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</si>
  <si>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</si>
  <si>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</si>
  <si>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</si>
  <si>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</si>
  <si>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</si>
  <si>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</si>
  <si>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</si>
  <si>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</si>
  <si>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</si>
  <si>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</si>
  <si>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</si>
  <si>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</si>
  <si>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</si>
  <si>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</si>
  <si>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</si>
  <si>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</si>
  <si>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</si>
  <si>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</si>
  <si>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</si>
  <si>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</si>
  <si>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</si>
  <si>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</si>
  <si>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</si>
  <si>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</si>
  <si>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</si>
  <si>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</si>
  <si>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</si>
  <si>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</si>
  <si>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</si>
  <si>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</si>
  <si>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</si>
  <si>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</si>
  <si>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</si>
  <si>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</si>
  <si>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</si>
  <si>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</si>
  <si>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</si>
  <si>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</si>
  <si>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</si>
  <si>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</si>
  <si>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</si>
  <si>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</si>
  <si>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</si>
  <si>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</si>
  <si>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</si>
  <si>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</si>
  <si>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</si>
  <si>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</si>
  <si>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</si>
  <si>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</si>
  <si>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</si>
  <si>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</si>
  <si>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</si>
  <si>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</si>
  <si>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</si>
  <si>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</si>
  <si>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</si>
  <si>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</si>
  <si>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</si>
  <si>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</si>
  <si>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</si>
  <si>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</si>
  <si>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</si>
  <si>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</si>
  <si>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</si>
  <si>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</si>
  <si>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</si>
  <si>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</si>
  <si>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</si>
  <si>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</si>
  <si>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</si>
  <si>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</si>
  <si>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</si>
  <si>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</si>
  <si>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</si>
  <si>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</si>
  <si>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</si>
  <si>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</si>
  <si>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</si>
  <si>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</si>
  <si>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</si>
  <si>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</si>
  <si>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</si>
  <si>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</si>
  <si>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</si>
  <si>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</si>
  <si>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</si>
  <si>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</si>
  <si>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</si>
  <si>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</si>
  <si>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</si>
  <si>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</si>
  <si>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</si>
  <si>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</si>
  <si>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</si>
  <si>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</si>
  <si>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</si>
  <si>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</si>
  <si>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</si>
  <si>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</si>
  <si>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</si>
  <si>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</si>
  <si>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</si>
  <si>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</si>
  <si>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</si>
  <si>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</si>
  <si>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</si>
  <si>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</si>
  <si>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</si>
  <si>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</si>
  <si>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</si>
  <si>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</si>
  <si>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</si>
  <si>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</si>
  <si>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</si>
  <si>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</si>
  <si>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</si>
  <si>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</si>
  <si>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</si>
  <si>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</si>
  <si>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</si>
  <si>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</si>
  <si>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</si>
  <si>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</si>
  <si>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</si>
  <si>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</si>
  <si>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</si>
  <si>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</si>
  <si>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</si>
  <si>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</si>
  <si>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</si>
  <si>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</si>
  <si>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</si>
  <si>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</si>
  <si>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</si>
  <si>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</si>
  <si>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</si>
  <si>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</si>
  <si>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</si>
  <si>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</si>
  <si>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</si>
  <si>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</si>
  <si>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</si>
  <si>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</si>
  <si>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</si>
  <si>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</si>
  <si>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</si>
  <si>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</si>
  <si>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</si>
  <si>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</si>
  <si>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</si>
  <si>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</si>
  <si>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</si>
  <si>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</si>
  <si>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</si>
  <si>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</si>
  <si>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</si>
  <si>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</si>
  <si>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</si>
  <si>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</si>
  <si>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</si>
  <si>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</si>
  <si>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</si>
  <si>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</si>
  <si>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</si>
  <si>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</si>
  <si>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</si>
  <si>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</si>
  <si>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</si>
  <si>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</si>
  <si>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</si>
  <si>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</si>
  <si>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</si>
  <si>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</si>
  <si>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</si>
  <si>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</si>
  <si>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</si>
  <si>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</si>
  <si>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</si>
  <si>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</si>
  <si>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</si>
  <si>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</si>
  <si>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</si>
  <si>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</si>
  <si>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</si>
  <si>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</si>
  <si>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</si>
  <si>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</si>
  <si>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</si>
  <si>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</si>
  <si>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</si>
  <si>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</si>
  <si>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</si>
  <si>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</si>
  <si>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</si>
  <si>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</si>
  <si>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</si>
  <si>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</si>
  <si>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</si>
  <si>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</si>
  <si>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</si>
  <si>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</si>
  <si>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</si>
  <si>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</si>
  <si>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</si>
  <si>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</si>
  <si>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</si>
  <si>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</si>
  <si>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</si>
  <si>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</si>
  <si>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</si>
  <si>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</si>
  <si>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</si>
  <si>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</si>
  <si>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</si>
  <si>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</si>
  <si>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</si>
  <si>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</si>
  <si>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</si>
  <si>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</si>
  <si>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</si>
  <si>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</si>
  <si>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</si>
  <si>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</si>
  <si>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</si>
  <si>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</si>
  <si>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</si>
  <si>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</si>
  <si>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</si>
  <si>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</si>
  <si>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</si>
  <si>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</si>
  <si>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</si>
  <si>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</si>
  <si>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</si>
  <si>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</si>
  <si>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</si>
  <si>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</si>
  <si>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</si>
  <si>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</si>
  <si>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</si>
  <si>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</si>
  <si>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</si>
  <si>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</si>
  <si>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</si>
  <si>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</si>
  <si>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</si>
  <si>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</si>
  <si>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</si>
  <si>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</si>
  <si>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</si>
  <si>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</si>
  <si>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</si>
  <si>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</si>
  <si>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</si>
  <si>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</si>
  <si>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</si>
  <si>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</si>
  <si>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</si>
  <si>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</si>
  <si>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</si>
  <si>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</si>
  <si>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</si>
  <si>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</si>
  <si>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</si>
  <si>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</si>
  <si>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</si>
  <si>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</si>
  <si>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</si>
  <si>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</si>
  <si>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</si>
  <si>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</si>
  <si>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</si>
  <si>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</si>
  <si>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</si>
  <si>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</si>
  <si>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</si>
  <si>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</si>
  <si>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</si>
  <si>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</si>
  <si>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</si>
  <si>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</si>
  <si>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</si>
  <si>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</si>
  <si>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</si>
  <si>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</si>
  <si>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</si>
  <si>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</si>
  <si>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</si>
  <si>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</si>
  <si>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</si>
  <si>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</si>
  <si>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</si>
  <si>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</si>
  <si>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</si>
  <si>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</si>
  <si>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</si>
  <si>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</si>
  <si>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</si>
  <si>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</si>
  <si>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</si>
  <si>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</si>
  <si>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</si>
  <si>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</si>
  <si>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</si>
  <si>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</si>
  <si>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</si>
  <si>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</si>
  <si>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</si>
  <si>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</si>
  <si>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</si>
  <si>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</si>
  <si>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</si>
  <si>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</si>
  <si>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</si>
  <si>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</si>
  <si>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</si>
  <si>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</si>
  <si>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</si>
  <si>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</si>
  <si>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</si>
  <si>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</si>
  <si>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</si>
  <si>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</si>
  <si>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</si>
  <si>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</si>
  <si>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</si>
  <si>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</si>
  <si>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</si>
  <si>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</si>
  <si>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</si>
  <si>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</si>
  <si>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</si>
  <si>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</si>
  <si>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</si>
  <si>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</si>
  <si>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</si>
  <si>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</si>
  <si>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</si>
  <si>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</si>
  <si>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</si>
  <si>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</si>
  <si>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</si>
  <si>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</si>
  <si>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</si>
  <si>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</si>
  <si>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</si>
  <si>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</si>
  <si>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</si>
  <si>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</si>
  <si>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</si>
  <si>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</si>
  <si>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</si>
  <si>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</si>
  <si>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</si>
  <si>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</si>
  <si>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</si>
  <si>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</si>
  <si>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</si>
  <si>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</si>
  <si>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</si>
  <si>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</si>
  <si>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</si>
  <si>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</si>
  <si>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</si>
  <si>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</si>
  <si>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</si>
  <si>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</si>
  <si>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</si>
  <si>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</si>
  <si>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</si>
  <si>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</si>
  <si>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</si>
  <si>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</si>
  <si>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</si>
  <si>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</si>
  <si>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</si>
  <si>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</si>
  <si>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</si>
  <si>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</si>
  <si>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</si>
  <si>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</si>
  <si>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</si>
  <si>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</si>
  <si>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</si>
  <si>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</si>
  <si>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</si>
  <si>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</si>
  <si>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</si>
  <si>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</si>
  <si>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</si>
  <si>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</si>
  <si>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</si>
  <si>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</si>
  <si>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</si>
  <si>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</si>
  <si>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</si>
  <si>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</si>
  <si>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</si>
  <si>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</si>
  <si>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</si>
  <si>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</si>
  <si>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</si>
  <si>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</si>
  <si>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</si>
  <si>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</si>
  <si>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</si>
  <si>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</si>
  <si>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</si>
  <si>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</si>
  <si>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</si>
  <si>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</si>
  <si>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</si>
  <si>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</si>
  <si>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</si>
  <si>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</si>
  <si>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</si>
  <si>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</si>
  <si>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</si>
  <si>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</si>
  <si>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</si>
  <si>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</si>
  <si>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</si>
  <si>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</si>
  <si>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</si>
  <si>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</si>
  <si>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</si>
  <si>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</si>
  <si>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</si>
  <si>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</si>
  <si>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</si>
  <si>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</si>
  <si>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</si>
  <si>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</si>
  <si>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</si>
  <si>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</si>
  <si>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</si>
  <si>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</si>
  <si>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</si>
  <si>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</si>
  <si>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</si>
  <si>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</si>
  <si>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</si>
  <si>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</si>
  <si>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</si>
  <si>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</si>
  <si>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</si>
  <si>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</si>
  <si>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</si>
  <si>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</si>
  <si>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</si>
  <si>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</si>
  <si>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</si>
  <si>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</si>
  <si>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</si>
  <si>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</si>
  <si>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</si>
  <si>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</si>
  <si>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</si>
  <si>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</si>
  <si>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</si>
  <si>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</si>
  <si>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</si>
  <si>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</si>
  <si>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</si>
  <si>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</si>
  <si>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</si>
  <si>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</si>
  <si>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</si>
  <si>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</si>
  <si>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</si>
  <si>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</si>
  <si>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</si>
  <si>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</si>
  <si>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</si>
  <si>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</si>
  <si>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</si>
  <si>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</si>
  <si>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</si>
  <si>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</si>
  <si>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</si>
  <si>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</si>
  <si>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</si>
  <si>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</si>
  <si>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</si>
  <si>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</si>
  <si>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</si>
  <si>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</si>
  <si>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</si>
  <si>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</si>
  <si>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</si>
  <si>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</si>
  <si>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</si>
  <si>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</si>
  <si>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</si>
  <si>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</si>
  <si>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</si>
  <si>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</si>
  <si>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</si>
  <si>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</si>
  <si>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</si>
  <si>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</si>
  <si>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</si>
  <si>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</si>
  <si>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</si>
  <si>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</si>
  <si>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</si>
  <si>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</si>
  <si>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</si>
  <si>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</si>
  <si>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</si>
  <si>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</si>
  <si>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</si>
  <si>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</si>
  <si>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</si>
  <si>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</si>
  <si>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</si>
  <si>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</si>
  <si>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</si>
  <si>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</si>
  <si>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</si>
  <si>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</si>
  <si>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</si>
  <si>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</si>
  <si>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</si>
  <si>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</si>
  <si>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</si>
  <si>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</si>
  <si>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</si>
  <si>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</si>
  <si>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</si>
  <si>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</si>
  <si>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</si>
  <si>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</si>
  <si>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</si>
  <si>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</si>
  <si>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</si>
  <si>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</si>
  <si>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</si>
  <si>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</si>
  <si>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</si>
  <si>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</si>
  <si>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</si>
  <si>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</si>
  <si>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</si>
  <si>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</si>
  <si>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</si>
  <si>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</si>
  <si>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</si>
  <si>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</si>
  <si>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</si>
  <si>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</si>
  <si>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</si>
  <si>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</si>
  <si>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</si>
  <si>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</si>
  <si>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</si>
  <si>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</si>
  <si>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</si>
  <si>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</si>
  <si>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</si>
  <si>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</si>
  <si>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</si>
  <si>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</si>
  <si>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</si>
  <si>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</si>
  <si>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</si>
  <si>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</si>
  <si>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</si>
  <si>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</si>
  <si>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</si>
  <si>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</si>
  <si>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</si>
  <si>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</si>
  <si>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</si>
  <si>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</si>
  <si>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</si>
  <si>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</si>
  <si>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</si>
  <si>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</si>
  <si>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</si>
  <si>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</si>
  <si>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</si>
  <si>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</si>
  <si>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</si>
  <si>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</si>
  <si>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</si>
  <si>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</si>
  <si>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</si>
  <si>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</si>
  <si>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</si>
  <si>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</si>
  <si>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</si>
  <si>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</si>
  <si>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</si>
  <si>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</si>
  <si>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</si>
  <si>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</si>
  <si>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</si>
  <si>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</si>
  <si>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</si>
  <si>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</si>
  <si>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</si>
  <si>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</si>
  <si>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</si>
  <si>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</si>
  <si>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</si>
  <si>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</si>
  <si>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</si>
  <si>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</si>
  <si>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</si>
  <si>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</si>
  <si>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</si>
  <si>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</si>
  <si>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</si>
  <si>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</si>
  <si>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</si>
  <si>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</si>
  <si>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</si>
  <si>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</si>
  <si>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</si>
  <si>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</si>
  <si>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</si>
  <si>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</si>
  <si>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</si>
  <si>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</si>
  <si>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</si>
  <si>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</si>
  <si>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</si>
  <si>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</si>
  <si>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</si>
  <si>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</si>
  <si>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</si>
  <si>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</si>
  <si>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</si>
  <si>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</si>
  <si>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</si>
  <si>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</si>
  <si>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</si>
  <si>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</si>
  <si>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</si>
  <si>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</si>
  <si>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</si>
  <si>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</si>
  <si>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</si>
  <si>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</si>
  <si>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</si>
  <si>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</si>
  <si>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</si>
  <si>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</si>
  <si>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</si>
  <si>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</si>
  <si>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</si>
  <si>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</si>
  <si>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</si>
  <si>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</si>
  <si>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</si>
  <si>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</si>
  <si>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</si>
  <si>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</si>
  <si>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</si>
  <si>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</si>
  <si>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</si>
  <si>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</si>
  <si>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</si>
  <si>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</si>
  <si>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</si>
  <si>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</si>
  <si>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</si>
  <si>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</si>
  <si>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</si>
  <si>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</si>
  <si>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</si>
  <si>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</si>
  <si>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</si>
  <si>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</si>
  <si>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</si>
  <si>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</si>
  <si>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</si>
  <si>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</si>
  <si>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</si>
  <si>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</si>
  <si>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</si>
  <si>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</si>
  <si>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</si>
  <si>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</si>
  <si>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</si>
  <si>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</si>
  <si>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</si>
  <si>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</si>
  <si>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</si>
  <si>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</si>
  <si>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</si>
  <si>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</si>
  <si>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</si>
  <si>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</si>
  <si>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</si>
  <si>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</si>
  <si>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</si>
  <si>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</si>
  <si>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</si>
  <si>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</si>
  <si>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</si>
  <si>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</si>
  <si>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</si>
  <si>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</si>
  <si>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</si>
  <si>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</si>
  <si>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</si>
  <si>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</si>
  <si>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</si>
  <si>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</si>
  <si>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</si>
  <si>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</si>
  <si>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</si>
  <si>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</si>
  <si>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</si>
  <si>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</si>
  <si>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</si>
  <si>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</si>
  <si>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</si>
  <si>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</si>
  <si>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</si>
  <si>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</si>
  <si>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</si>
  <si>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</si>
  <si>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</si>
  <si>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</si>
  <si>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</si>
  <si>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</si>
  <si>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</si>
  <si>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</si>
  <si>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</si>
  <si>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</si>
  <si>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</si>
  <si>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</si>
  <si>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</si>
  <si>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</si>
  <si>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</si>
  <si>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</si>
  <si>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</si>
  <si>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</si>
  <si>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</si>
  <si>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</si>
  <si>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</si>
  <si>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</si>
  <si>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</si>
  <si>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</si>
  <si>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</si>
  <si>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</si>
  <si>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</si>
  <si>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</si>
  <si>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</si>
  <si>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</si>
  <si>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</si>
  <si>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</si>
  <si>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</si>
  <si>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</si>
  <si>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</si>
  <si>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</si>
  <si>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</si>
  <si>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</si>
  <si>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</si>
  <si>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</si>
  <si>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</si>
  <si>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</si>
  <si>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</si>
  <si>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</si>
  <si>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</si>
  <si>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</si>
  <si>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</si>
  <si>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</si>
  <si>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</si>
  <si>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</si>
  <si>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</si>
  <si>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</si>
  <si>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</si>
  <si>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</si>
  <si>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</si>
  <si>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</si>
  <si>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</si>
  <si>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</si>
  <si>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</si>
  <si>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</si>
  <si>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</si>
  <si>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</si>
  <si>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</si>
  <si>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</si>
  <si>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</si>
  <si>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</si>
  <si>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</si>
  <si>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</si>
  <si>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</si>
  <si>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</si>
  <si>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</si>
  <si>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</si>
  <si>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</si>
  <si>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</si>
  <si>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</si>
  <si>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</si>
  <si>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</si>
  <si>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</si>
  <si>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</si>
  <si>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</si>
  <si>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</si>
  <si>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</si>
  <si>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</si>
  <si>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</si>
  <si>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</si>
  <si>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</si>
  <si>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</si>
  <si>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</si>
  <si>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</si>
  <si>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</si>
  <si>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</si>
  <si>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</si>
  <si>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</si>
  <si>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</si>
  <si>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</si>
  <si>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</si>
  <si>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</si>
  <si>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</si>
  <si>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</si>
  <si>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</si>
  <si>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</si>
  <si>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</si>
  <si>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</si>
  <si>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</si>
  <si>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</si>
  <si>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</si>
  <si>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</si>
  <si>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</si>
  <si>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</si>
  <si>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</si>
  <si>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</si>
  <si>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</si>
  <si>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</si>
  <si>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</si>
  <si>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</si>
  <si>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</si>
  <si>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</si>
  <si>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</si>
  <si>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</si>
  <si>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</si>
  <si>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</si>
  <si>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</si>
  <si>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</si>
  <si>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</si>
  <si>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</si>
  <si>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</si>
  <si>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</si>
  <si>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</si>
  <si>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</si>
  <si>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</si>
  <si>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</si>
  <si>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</si>
  <si>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</si>
  <si>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</si>
  <si>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</si>
  <si>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</si>
  <si>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</si>
  <si>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</si>
  <si>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</si>
  <si>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</si>
  <si>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</si>
  <si>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</si>
  <si>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</si>
  <si>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</si>
  <si>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</si>
  <si>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</si>
  <si>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</si>
  <si>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</si>
  <si>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</si>
  <si>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</si>
  <si>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</si>
  <si>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</si>
  <si>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</si>
  <si>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</si>
  <si>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</si>
  <si>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</si>
  <si>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</si>
  <si>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</si>
  <si>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</si>
  <si>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</si>
  <si>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</si>
  <si>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</si>
  <si>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</si>
  <si>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</si>
  <si>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</si>
  <si>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</si>
  <si>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</si>
  <si>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</si>
  <si>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</si>
  <si>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</si>
  <si>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</si>
  <si>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</si>
  <si>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</si>
  <si>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</si>
  <si>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</si>
  <si>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</si>
  <si>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</si>
  <si>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</si>
  <si>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</si>
  <si>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</si>
  <si>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</si>
  <si>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</si>
  <si>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</si>
  <si>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</si>
  <si>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</si>
  <si>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</si>
  <si>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</si>
  <si>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</si>
  <si>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</si>
  <si>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</si>
  <si>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</si>
  <si>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</si>
  <si>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</si>
  <si>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</si>
  <si>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</si>
  <si>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</si>
  <si>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</si>
  <si>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</si>
  <si>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</si>
  <si>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</si>
  <si>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</si>
  <si>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</si>
  <si>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</si>
  <si>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</si>
  <si>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</si>
  <si>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</si>
  <si>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</si>
  <si>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</si>
  <si>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</si>
  <si>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</si>
  <si>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</si>
  <si>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</si>
  <si>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</si>
  <si>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</si>
  <si>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</si>
  <si>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</si>
  <si>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</si>
  <si>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</si>
  <si>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</si>
  <si>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</si>
  <si>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</si>
  <si>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</si>
  <si>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</si>
  <si>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</si>
  <si>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</si>
  <si>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</si>
  <si>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</si>
  <si>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</si>
  <si>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</si>
  <si>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</si>
  <si>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</si>
  <si>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</si>
  <si>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</si>
  <si>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</si>
  <si>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</si>
  <si>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</si>
  <si>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</si>
  <si>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</si>
  <si>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</si>
  <si>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</si>
  <si>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</si>
  <si>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</si>
  <si>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</si>
  <si>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</si>
  <si>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</si>
  <si>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</si>
  <si>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</si>
  <si>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</si>
  <si>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</si>
  <si>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</si>
  <si>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</si>
  <si>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</si>
  <si>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</si>
  <si>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</si>
  <si>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</si>
  <si>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</si>
  <si>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</si>
  <si>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</si>
  <si>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</si>
  <si>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</si>
  <si>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</si>
  <si>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</si>
  <si>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</si>
  <si>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</si>
  <si>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</si>
  <si>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</si>
  <si>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</si>
  <si>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</si>
  <si>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</si>
  <si>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</si>
  <si>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</si>
  <si>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</si>
  <si>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</si>
  <si>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</si>
  <si>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</si>
  <si>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</si>
  <si>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</si>
  <si>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</si>
  <si>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</si>
  <si>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</si>
  <si>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</si>
  <si>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</si>
  <si>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</si>
  <si>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</si>
  <si>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</si>
  <si>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</si>
  <si>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</si>
  <si>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</si>
  <si>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</si>
  <si>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</si>
  <si>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</si>
  <si>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</si>
  <si>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</si>
  <si>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</si>
  <si>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</si>
  <si>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</si>
  <si>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</si>
  <si>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</si>
  <si>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</si>
  <si>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</si>
  <si>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</si>
  <si>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</si>
  <si>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</si>
  <si>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</si>
  <si>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</si>
  <si>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</si>
  <si>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</si>
  <si>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</si>
  <si>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</si>
  <si>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</si>
  <si>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</si>
  <si>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</si>
  <si>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</si>
  <si>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</si>
  <si>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</si>
  <si>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</si>
  <si>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</si>
  <si>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</si>
  <si>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</si>
  <si>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</si>
  <si>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</si>
  <si>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</si>
  <si>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</si>
  <si>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</si>
  <si>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</si>
  <si>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</si>
  <si>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</si>
  <si>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</si>
  <si>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</si>
  <si>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</si>
  <si>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</si>
  <si>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</si>
  <si>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</si>
  <si>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</si>
  <si>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</si>
  <si>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</si>
  <si>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</si>
  <si>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</si>
  <si>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</si>
  <si>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</si>
  <si>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</si>
  <si>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</si>
  <si>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</si>
  <si>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</si>
  <si>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</si>
  <si>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</si>
  <si>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</si>
  <si>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</si>
  <si>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</si>
  <si>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</si>
  <si>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</si>
  <si>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</si>
  <si>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</si>
  <si>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</si>
  <si>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</si>
  <si>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</si>
  <si>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</si>
  <si>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</si>
  <si>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</si>
  <si>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</si>
  <si>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</si>
  <si>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</si>
  <si>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</si>
  <si>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</si>
  <si>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</si>
  <si>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</si>
  <si>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</si>
  <si>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</si>
  <si>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</si>
  <si>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</si>
  <si>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</si>
  <si>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</si>
  <si>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</si>
  <si>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</si>
  <si>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</si>
  <si>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</si>
  <si>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</si>
  <si>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</si>
  <si>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</si>
  <si>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</si>
  <si>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</si>
  <si>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</si>
  <si>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</si>
  <si>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</si>
  <si>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</si>
  <si>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</si>
  <si>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</si>
  <si>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</si>
  <si>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</si>
  <si>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</si>
  <si>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</si>
  <si>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</si>
  <si>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</si>
  <si>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</si>
  <si>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</si>
  <si>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</si>
  <si>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</si>
  <si>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</si>
  <si>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</si>
  <si>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</si>
  <si>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</si>
  <si>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</si>
  <si>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</si>
  <si>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</si>
  <si>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</si>
  <si>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</si>
  <si>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</si>
  <si>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</si>
  <si>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</si>
  <si>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</si>
  <si>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</si>
  <si>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</si>
  <si>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</si>
  <si>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</si>
  <si>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</si>
  <si>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</si>
  <si>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</si>
  <si>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</si>
  <si>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</si>
  <si>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</si>
  <si>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</si>
  <si>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</si>
  <si>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</si>
  <si>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</si>
  <si>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</si>
  <si>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</si>
  <si>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</si>
  <si>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</si>
  <si>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</si>
  <si>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</si>
  <si>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</si>
  <si>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</si>
  <si>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</si>
  <si>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</si>
  <si>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</si>
  <si>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</si>
  <si>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</si>
  <si>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</si>
  <si>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</si>
  <si>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</si>
  <si>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</si>
  <si>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</si>
  <si>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</si>
  <si>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</si>
  <si>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</si>
  <si>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</si>
  <si>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</si>
  <si>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</si>
  <si>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</si>
  <si>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</si>
  <si>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</si>
  <si>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</si>
  <si>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</si>
  <si>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</si>
  <si>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</si>
  <si>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</si>
  <si>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</si>
  <si>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</si>
  <si>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</si>
  <si>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</si>
  <si>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</si>
  <si>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</si>
  <si>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</si>
  <si>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</si>
  <si>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</si>
  <si>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</si>
  <si>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</si>
  <si>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</si>
  <si>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</si>
  <si>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</si>
  <si>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</si>
  <si>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</si>
  <si>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</si>
  <si>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</si>
  <si>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</si>
  <si>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</si>
  <si>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</si>
  <si>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</si>
  <si>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</si>
  <si>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</si>
  <si>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</si>
  <si>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</si>
  <si>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</si>
  <si>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</si>
  <si>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</si>
  <si>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</si>
  <si>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</si>
  <si>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</si>
  <si>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</si>
  <si>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</si>
  <si>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</si>
  <si>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</si>
  <si>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</si>
  <si>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</si>
  <si>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</si>
  <si>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</si>
  <si>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</si>
  <si>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</si>
  <si>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</si>
  <si>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</si>
  <si>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</si>
  <si>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</si>
  <si>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</si>
  <si>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</si>
  <si>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</si>
  <si>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</si>
  <si>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</si>
  <si>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</si>
  <si>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</si>
  <si>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</si>
  <si>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</si>
  <si>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</si>
  <si>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</si>
  <si>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</si>
  <si>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</si>
  <si>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</si>
  <si>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</si>
  <si>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</si>
  <si>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</si>
  <si>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</si>
  <si>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</si>
  <si>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</si>
  <si>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</si>
  <si>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</si>
  <si>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</si>
  <si>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</si>
  <si>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</si>
  <si>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</si>
  <si>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</si>
  <si>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</si>
  <si>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</si>
  <si>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</si>
  <si>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</si>
  <si>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</si>
  <si>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</si>
  <si>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</si>
  <si>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</si>
  <si>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</si>
  <si>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</si>
  <si>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</si>
  <si>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</si>
  <si>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</si>
  <si>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</si>
  <si>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</si>
  <si>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</si>
  <si>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</si>
  <si>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</si>
  <si>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</si>
  <si>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</si>
  <si>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</si>
  <si>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</si>
  <si>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</si>
  <si>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</si>
  <si>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</si>
  <si>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</si>
  <si>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</si>
  <si>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</si>
  <si>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</si>
  <si>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</si>
  <si>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</si>
  <si>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</si>
  <si>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</si>
  <si>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</si>
  <si>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</si>
  <si>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</si>
  <si>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</si>
  <si>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</si>
  <si>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</si>
  <si>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</si>
  <si>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</si>
  <si>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</si>
  <si>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</si>
  <si>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</si>
  <si>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</si>
  <si>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</si>
  <si>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</si>
  <si>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</si>
  <si>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</si>
  <si>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</si>
  <si>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</si>
  <si>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</si>
  <si>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</si>
  <si>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</si>
  <si>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</si>
  <si>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</si>
  <si>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</si>
  <si>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</si>
  <si>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</si>
  <si>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</si>
  <si>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</si>
  <si>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</si>
  <si>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</si>
  <si>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</si>
  <si>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</si>
  <si>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</si>
  <si>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</si>
  <si>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</si>
  <si>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</si>
  <si>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</si>
  <si>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</si>
  <si>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</si>
  <si>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</si>
  <si>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</si>
  <si>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</si>
  <si>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</si>
  <si>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</si>
  <si>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</si>
  <si>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</si>
  <si>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</si>
  <si>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</si>
  <si>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</si>
  <si>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</si>
  <si>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</si>
  <si>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</si>
  <si>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</si>
  <si>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</si>
  <si>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</si>
  <si>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</si>
  <si>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</si>
  <si>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</si>
  <si>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</si>
  <si>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</si>
  <si>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</si>
  <si>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</si>
  <si>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</si>
  <si>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</si>
  <si>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</si>
  <si>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</si>
  <si>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</si>
  <si>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</si>
  <si>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</si>
  <si>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</si>
  <si>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</si>
  <si>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</si>
  <si>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</si>
  <si>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</si>
  <si>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</si>
  <si>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</si>
  <si>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</si>
  <si>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</si>
  <si>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</si>
  <si>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</si>
  <si>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</si>
  <si>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</si>
  <si>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</si>
  <si>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</si>
  <si>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</si>
  <si>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</si>
  <si>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</si>
  <si>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</si>
  <si>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</si>
  <si>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</si>
  <si>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</si>
  <si>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</si>
  <si>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</si>
  <si>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</si>
  <si>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</si>
  <si>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</si>
  <si>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</si>
  <si>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</si>
  <si>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</si>
  <si>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</si>
  <si>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</si>
  <si>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</si>
  <si>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</si>
  <si>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</si>
  <si>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</si>
  <si>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</si>
  <si>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</si>
  <si>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</si>
  <si>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</si>
  <si>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</si>
  <si>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</si>
  <si>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</si>
  <si>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</si>
  <si>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</si>
  <si>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</si>
  <si>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</si>
  <si>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</si>
  <si>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</si>
  <si>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</si>
  <si>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</si>
  <si>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</si>
  <si>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</si>
  <si>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</si>
  <si>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</si>
  <si>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</si>
  <si>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</si>
  <si>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</si>
  <si>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</si>
  <si>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</si>
  <si>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</si>
  <si>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</si>
  <si>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</si>
  <si>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</si>
  <si>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</si>
  <si>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</si>
  <si>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</si>
  <si>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</si>
  <si>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</si>
  <si>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</si>
  <si>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</si>
  <si>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</si>
  <si>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</si>
  <si>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</si>
  <si>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</si>
  <si>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</si>
  <si>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</si>
  <si>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</si>
  <si>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</si>
  <si>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</si>
  <si>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</si>
  <si>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</si>
  <si>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</si>
  <si>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</si>
  <si>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</si>
  <si>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</si>
  <si>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</si>
  <si>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</si>
  <si>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</si>
  <si>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</si>
  <si>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</si>
  <si>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</si>
  <si>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</si>
  <si>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</si>
  <si>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</si>
  <si>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</si>
  <si>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</si>
  <si>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</si>
  <si>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</si>
  <si>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</si>
  <si>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</si>
  <si>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</si>
  <si>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</si>
  <si>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</si>
  <si>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</si>
  <si>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</si>
  <si>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</si>
  <si>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</si>
  <si>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</si>
  <si>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</si>
  <si>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</si>
  <si>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</si>
  <si>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</si>
  <si>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</si>
  <si>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</si>
  <si>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</si>
  <si>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</si>
  <si>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</si>
  <si>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</si>
  <si>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</si>
  <si>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</si>
  <si>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</si>
  <si>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</si>
  <si>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</si>
  <si>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</si>
  <si>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</si>
  <si>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</si>
  <si>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</si>
  <si>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</si>
  <si>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</si>
  <si>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</si>
  <si>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</si>
  <si>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</si>
  <si>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</si>
  <si>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</si>
  <si>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</si>
  <si>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</si>
  <si>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</si>
  <si>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</si>
  <si>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</si>
  <si>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</si>
  <si>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</si>
  <si>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</si>
  <si>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</si>
  <si>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</si>
  <si>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</si>
  <si>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</si>
  <si>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</si>
  <si>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</si>
  <si>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</si>
  <si>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</si>
  <si>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</si>
  <si>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</si>
  <si>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</si>
  <si>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</si>
  <si>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</si>
  <si>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</si>
  <si>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</si>
  <si>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</si>
  <si>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</si>
  <si>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</si>
  <si>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</si>
  <si>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</si>
  <si>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</si>
  <si>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</si>
  <si>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</si>
  <si>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</si>
  <si>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</si>
  <si>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</si>
  <si>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</si>
  <si>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</si>
  <si>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</si>
  <si>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</si>
  <si>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</si>
  <si>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</si>
  <si>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</si>
  <si>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</si>
  <si>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</si>
  <si>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</si>
  <si>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</si>
  <si>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</si>
  <si>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</si>
  <si>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</si>
  <si>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</si>
  <si>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</si>
  <si>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</si>
  <si>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</si>
  <si>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</si>
  <si>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</si>
  <si>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</si>
  <si>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</si>
  <si>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</si>
  <si>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</si>
  <si>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</si>
  <si>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</si>
  <si>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</si>
  <si>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</si>
  <si>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</si>
  <si>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</si>
  <si>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</si>
  <si>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</si>
  <si>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</si>
  <si>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</si>
  <si>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</si>
  <si>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</si>
  <si>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</si>
  <si>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</si>
  <si>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</si>
  <si>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</si>
  <si>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</si>
  <si>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</si>
  <si>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</si>
  <si>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</si>
  <si>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</si>
  <si>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</si>
  <si>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</si>
  <si>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</si>
  <si>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</si>
  <si>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</si>
  <si>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</si>
  <si>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</si>
  <si>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</si>
  <si>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</si>
  <si>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</si>
  <si>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</si>
  <si>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</si>
  <si>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</si>
  <si>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</si>
  <si>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</si>
  <si>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</si>
  <si>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</si>
  <si>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</si>
  <si>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</si>
  <si>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</si>
  <si>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</si>
  <si>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</si>
  <si>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</si>
  <si>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</si>
  <si>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</si>
  <si>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</si>
  <si>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</si>
  <si>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</si>
  <si>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</si>
  <si>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</si>
  <si>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</si>
  <si>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</si>
  <si>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</si>
  <si>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</si>
  <si>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</si>
  <si>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</si>
  <si>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</si>
  <si>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</si>
  <si>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</si>
  <si>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</si>
  <si>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</si>
  <si>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</si>
  <si>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</si>
  <si>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</si>
  <si>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</si>
  <si>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</si>
  <si>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</si>
  <si>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</si>
  <si>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</si>
  <si>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</si>
  <si>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</si>
  <si>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</si>
  <si>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</si>
  <si>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</si>
  <si>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</si>
  <si>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</si>
  <si>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</si>
  <si>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</si>
  <si>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</si>
  <si>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</si>
  <si>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</si>
  <si>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</si>
  <si>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</si>
  <si>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</si>
  <si>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</si>
  <si>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</si>
  <si>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</si>
  <si>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</si>
  <si>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</si>
  <si>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</si>
  <si>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</si>
  <si>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</si>
  <si>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</si>
  <si>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</si>
  <si>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</si>
  <si>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</si>
  <si>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</si>
  <si>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</si>
  <si>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</si>
  <si>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</si>
  <si>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</si>
  <si>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</si>
  <si>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</si>
  <si>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</si>
  <si>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</si>
  <si>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</si>
  <si>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</si>
  <si>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</si>
  <si>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</si>
  <si>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</si>
  <si>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</si>
  <si>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</si>
  <si>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</si>
  <si>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</si>
  <si>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</si>
  <si>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</si>
  <si>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</si>
  <si>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</si>
  <si>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</si>
  <si>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</si>
  <si>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</si>
  <si>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</si>
  <si>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</si>
  <si>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</si>
  <si>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</si>
  <si>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</si>
  <si>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</si>
  <si>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</si>
  <si>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</si>
  <si>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</si>
  <si>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</si>
  <si>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</si>
  <si>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</si>
  <si>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</si>
  <si>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</si>
  <si>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</si>
  <si>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</si>
  <si>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</si>
  <si>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</si>
  <si>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</si>
  <si>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</si>
  <si>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</si>
  <si>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</si>
  <si>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</si>
  <si>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</si>
  <si>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</si>
  <si>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</si>
  <si>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</si>
  <si>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</si>
  <si>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</si>
  <si>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</si>
  <si>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</si>
  <si>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</si>
  <si>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</si>
  <si>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</si>
  <si>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</si>
  <si>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</si>
  <si>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</si>
  <si>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</si>
  <si>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</si>
  <si>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</si>
  <si>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</si>
  <si>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</si>
  <si>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</si>
  <si>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</si>
  <si>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</si>
  <si>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</si>
  <si>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</si>
  <si>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</si>
  <si>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</si>
  <si>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</si>
  <si>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</si>
  <si>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</si>
  <si>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</si>
  <si>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</si>
  <si>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</si>
  <si>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</si>
  <si>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</si>
  <si>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</si>
  <si>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</si>
  <si>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</si>
  <si>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</si>
  <si>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</si>
  <si>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</si>
  <si>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</si>
  <si>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</si>
  <si>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</si>
  <si>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</si>
  <si>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</si>
  <si>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</si>
  <si>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</si>
  <si>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</si>
  <si>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</si>
  <si>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</si>
  <si>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</si>
  <si>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</si>
  <si>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</si>
  <si>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</si>
  <si>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</si>
  <si>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</si>
  <si>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</si>
  <si>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</si>
  <si>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</si>
  <si>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</si>
  <si>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</si>
  <si>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</si>
  <si>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</si>
  <si>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</si>
  <si>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</si>
  <si>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</si>
  <si>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</si>
  <si>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</si>
  <si>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</si>
  <si>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</si>
  <si>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</si>
  <si>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</si>
  <si>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</si>
  <si>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</si>
  <si>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</si>
  <si>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</si>
  <si>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</si>
  <si>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</si>
  <si>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</si>
  <si>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</si>
  <si>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</si>
  <si>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</si>
  <si>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</si>
  <si>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</si>
  <si>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</si>
  <si>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</si>
  <si>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</si>
  <si>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</si>
  <si>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</si>
  <si>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</si>
  <si>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</si>
  <si>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</si>
  <si>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</si>
  <si>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</si>
  <si>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</si>
  <si>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</si>
  <si>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</si>
  <si>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</si>
  <si>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</si>
  <si>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</si>
  <si>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</si>
  <si>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</si>
  <si>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</si>
  <si>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</si>
  <si>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</si>
  <si>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</si>
  <si>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</si>
  <si>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</si>
  <si>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</si>
  <si>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</si>
  <si>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</si>
  <si>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</si>
  <si>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</si>
  <si>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</si>
  <si>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</si>
  <si>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</si>
  <si>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</si>
  <si>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</si>
  <si>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</si>
  <si>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</si>
  <si>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</si>
  <si>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</si>
  <si>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</si>
  <si>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</si>
  <si>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</si>
  <si>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</si>
  <si>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</si>
  <si>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</si>
  <si>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</si>
  <si>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</si>
  <si>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</si>
  <si>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</si>
  <si>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</si>
  <si>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</si>
  <si>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</si>
  <si>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</si>
  <si>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</si>
  <si>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</si>
  <si>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</si>
  <si>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</si>
  <si>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</si>
  <si>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</si>
  <si>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</si>
  <si>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</si>
  <si>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</si>
  <si>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</si>
  <si>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</si>
  <si>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</si>
  <si>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</si>
  <si>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</si>
  <si>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</si>
  <si>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</si>
  <si>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</si>
  <si>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</si>
  <si>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</si>
  <si>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</si>
  <si>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</si>
  <si>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</si>
  <si>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</si>
  <si>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</si>
  <si>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</si>
  <si>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</si>
  <si>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</si>
  <si>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</si>
  <si>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</si>
  <si>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</si>
  <si>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</si>
  <si>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</si>
  <si>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</si>
  <si>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</si>
  <si>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</si>
  <si>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</si>
  <si>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</si>
  <si>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</si>
  <si>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</si>
  <si>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</si>
  <si>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</si>
  <si>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</si>
  <si>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</si>
  <si>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</si>
  <si>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</si>
  <si>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</si>
  <si>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</si>
  <si>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</si>
  <si>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</si>
  <si>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</si>
  <si>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</si>
  <si>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</si>
  <si>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</si>
  <si>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</si>
  <si>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</si>
  <si>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</si>
  <si>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</si>
  <si>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</si>
  <si>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</si>
  <si>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</si>
  <si>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</si>
  <si>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</si>
  <si>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</si>
  <si>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</si>
  <si>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</si>
  <si>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</si>
  <si>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</si>
  <si>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</si>
  <si>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</si>
  <si>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</si>
  <si>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</si>
  <si>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</si>
  <si>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</si>
  <si>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</si>
  <si>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</si>
  <si>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</si>
  <si>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</si>
  <si>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</si>
  <si>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</si>
  <si>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</si>
  <si>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</si>
  <si>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</si>
  <si>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</si>
  <si>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</si>
  <si>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</si>
  <si>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</si>
  <si>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</si>
  <si>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</si>
  <si>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</si>
  <si>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</si>
  <si>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</si>
  <si>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</si>
  <si>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</si>
  <si>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</si>
  <si>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</si>
  <si>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</si>
  <si>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</si>
  <si>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</si>
  <si>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</si>
  <si>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</si>
  <si>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</si>
  <si>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</si>
  <si>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</si>
  <si>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</si>
  <si>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</si>
  <si>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</si>
  <si>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</si>
  <si>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</si>
  <si>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</si>
  <si>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</si>
  <si>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</si>
  <si>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</si>
  <si>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</si>
  <si>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</si>
  <si>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</si>
  <si>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</si>
  <si>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</si>
  <si>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</si>
  <si>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</si>
  <si>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</si>
  <si>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</si>
  <si>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</si>
  <si>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</si>
  <si>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</si>
  <si>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</si>
  <si>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</si>
  <si>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</si>
  <si>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</si>
  <si>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</si>
  <si>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</si>
  <si>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</si>
  <si>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</si>
  <si>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</si>
  <si>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</si>
  <si>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</si>
  <si>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</si>
  <si>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</si>
  <si>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</si>
  <si>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</si>
  <si>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</si>
  <si>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</si>
  <si>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</si>
  <si>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</si>
  <si>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</si>
  <si>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</si>
  <si>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</si>
  <si>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</si>
  <si>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</si>
  <si>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</si>
  <si>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</si>
  <si>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</si>
  <si>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</si>
  <si>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</si>
  <si>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</si>
  <si>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</si>
  <si>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</si>
  <si>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</si>
  <si>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</si>
  <si>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</si>
  <si>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</si>
  <si>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</si>
  <si>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</si>
  <si>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</si>
  <si>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</si>
  <si>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</si>
  <si>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</si>
  <si>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</si>
  <si>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</si>
  <si>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</si>
  <si>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</si>
  <si>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</si>
  <si>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</si>
  <si>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</si>
  <si>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</si>
  <si>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</si>
  <si>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</si>
  <si>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</si>
  <si>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</si>
  <si>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</si>
  <si>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</si>
  <si>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</si>
  <si>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</si>
  <si>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</si>
  <si>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</si>
  <si>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</si>
  <si>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</si>
  <si>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</si>
  <si>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</si>
  <si>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</si>
  <si>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</si>
  <si>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</si>
  <si>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</si>
  <si>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</si>
  <si>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</si>
  <si>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</si>
  <si>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</si>
  <si>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</si>
  <si>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</si>
  <si>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</si>
  <si>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</si>
  <si>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</si>
  <si>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</si>
  <si>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</si>
  <si>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</si>
  <si>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</si>
  <si>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</si>
  <si>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</si>
  <si>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</si>
  <si>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</si>
  <si>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</si>
  <si>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</si>
  <si>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</si>
  <si>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</si>
  <si>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</si>
  <si>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</si>
  <si>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</si>
  <si>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</si>
  <si>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</si>
  <si>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</si>
  <si>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</si>
  <si>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</si>
  <si>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</si>
  <si>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</si>
  <si>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</si>
  <si>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</si>
  <si>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</si>
  <si>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</si>
  <si>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</si>
  <si>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</si>
  <si>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</si>
  <si>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</si>
  <si>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</si>
  <si>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</si>
  <si>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</si>
  <si>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</si>
  <si>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</si>
  <si>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</si>
  <si>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</si>
  <si>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</si>
  <si>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</si>
  <si>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</si>
  <si>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</si>
  <si>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</si>
  <si>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</si>
  <si>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</si>
  <si>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</si>
  <si>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</si>
  <si>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</si>
  <si>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</si>
  <si>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</si>
  <si>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</si>
  <si>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</si>
  <si>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</si>
  <si>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</si>
  <si>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</si>
  <si>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</si>
  <si>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</si>
  <si>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</si>
  <si>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</si>
  <si>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</si>
  <si>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</si>
  <si>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</si>
  <si>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</si>
  <si>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</si>
  <si>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</si>
  <si>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</si>
  <si>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</si>
  <si>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</si>
  <si>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</si>
  <si>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</si>
  <si>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</si>
  <si>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</si>
  <si>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</si>
  <si>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</si>
  <si>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</si>
  <si>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</si>
  <si>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</si>
  <si>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</si>
  <si>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</si>
  <si>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</si>
  <si>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</si>
  <si>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</si>
  <si>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</si>
  <si>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</si>
  <si>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</si>
  <si>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</si>
  <si>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</si>
  <si>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</si>
  <si>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</si>
  <si>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</si>
  <si>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</si>
  <si>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</si>
  <si>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</si>
  <si>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</si>
  <si>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</si>
  <si>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</si>
  <si>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</si>
  <si>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</si>
  <si>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</si>
  <si>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</si>
  <si>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</si>
  <si>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</si>
  <si>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</si>
  <si>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</si>
  <si>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</si>
  <si>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</si>
  <si>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</si>
  <si>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</si>
  <si>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</si>
  <si>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</si>
  <si>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</si>
  <si>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</si>
  <si>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</si>
  <si>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</si>
  <si>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</si>
  <si>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</si>
  <si>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</si>
  <si>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</si>
  <si>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</si>
  <si>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</si>
  <si>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</si>
  <si>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</si>
  <si>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</si>
  <si>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</si>
  <si>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</si>
  <si>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</si>
  <si>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</si>
  <si>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</si>
  <si>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</si>
  <si>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</si>
  <si>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</si>
  <si>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</si>
  <si>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</si>
  <si>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</si>
  <si>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</si>
  <si>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</si>
  <si>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</si>
  <si>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</si>
  <si>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</si>
  <si>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</si>
  <si>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</si>
  <si>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</si>
  <si>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</si>
  <si>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</si>
  <si>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</si>
  <si>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</si>
  <si>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</si>
  <si>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</si>
  <si>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</si>
  <si>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</si>
  <si>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</si>
  <si>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</si>
  <si>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</si>
  <si>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</si>
  <si>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</si>
  <si>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</si>
  <si>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</si>
  <si>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</si>
  <si>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</si>
  <si>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</si>
  <si>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</si>
  <si>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</si>
  <si>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</si>
  <si>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</si>
  <si>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</si>
  <si>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</si>
  <si>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</si>
  <si>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</si>
  <si>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</si>
  <si>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</si>
  <si>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</si>
  <si>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</si>
  <si>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</si>
  <si>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</si>
  <si>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</si>
  <si>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</si>
  <si>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</si>
  <si>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</si>
  <si>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</si>
  <si>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</si>
  <si>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</si>
  <si>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</si>
  <si>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</si>
  <si>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</si>
  <si>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</si>
  <si>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</si>
  <si>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</si>
  <si>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</si>
  <si>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</si>
  <si>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</si>
  <si>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</si>
  <si>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</si>
  <si>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</si>
  <si>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</si>
  <si>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</si>
  <si>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</si>
  <si>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</si>
  <si>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</si>
  <si>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</si>
  <si>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</si>
  <si>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</si>
  <si>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</si>
  <si>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</si>
  <si>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</si>
  <si>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</si>
  <si>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</si>
  <si>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</si>
  <si>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</si>
  <si>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</si>
  <si>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</si>
  <si>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</si>
  <si>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</si>
  <si>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</si>
  <si>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</si>
  <si>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</si>
  <si>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</si>
  <si>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</si>
  <si>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</si>
  <si>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</si>
  <si>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</si>
  <si>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</si>
  <si>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</si>
  <si>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</si>
  <si>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</si>
  <si>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</si>
  <si>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</si>
  <si>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</si>
  <si>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</si>
  <si>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</si>
  <si>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</si>
  <si>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</si>
  <si>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</si>
  <si>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</si>
  <si>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</si>
  <si>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</si>
  <si>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</si>
  <si>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</si>
  <si>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</si>
  <si>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</si>
  <si>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</si>
  <si>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</si>
  <si>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</si>
  <si>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</si>
  <si>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</si>
  <si>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</si>
  <si>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</si>
  <si>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</si>
  <si>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</si>
  <si>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</si>
  <si>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</si>
  <si>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</si>
  <si>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</si>
  <si>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</si>
  <si>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</si>
  <si>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</si>
  <si>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</si>
  <si>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</si>
  <si>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</si>
  <si>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</si>
  <si>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</si>
  <si>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</si>
  <si>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</si>
  <si>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</si>
  <si>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</si>
  <si>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</si>
  <si>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</si>
  <si>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</si>
  <si>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</si>
  <si>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</si>
  <si>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</si>
  <si>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</si>
  <si>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</si>
  <si>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</si>
  <si>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</si>
  <si>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</si>
  <si>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</si>
  <si>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</si>
  <si>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</si>
  <si>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</si>
  <si>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</si>
  <si>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</si>
  <si>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</si>
  <si>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</si>
  <si>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</si>
  <si>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</si>
  <si>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</si>
  <si>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</si>
  <si>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</si>
  <si>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</si>
  <si>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</si>
  <si>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</si>
  <si>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</si>
  <si>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</si>
  <si>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</si>
  <si>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</si>
  <si>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</si>
  <si>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</si>
  <si>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</si>
  <si>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</si>
  <si>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</si>
  <si>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</si>
  <si>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</si>
  <si>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</si>
  <si>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</si>
  <si>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</si>
  <si>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</si>
  <si>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</si>
  <si>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</si>
  <si>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</si>
  <si>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</si>
  <si>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</si>
  <si>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</si>
  <si>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</si>
  <si>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</si>
  <si>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</si>
  <si>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</si>
  <si>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</si>
  <si>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</si>
  <si>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</si>
  <si>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</si>
  <si>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</si>
  <si>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</si>
  <si>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</si>
  <si>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</si>
  <si>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</si>
  <si>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</si>
  <si>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</si>
  <si>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</si>
  <si>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</si>
  <si>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</si>
  <si>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</si>
  <si>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</si>
  <si>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</si>
  <si>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</si>
  <si>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</si>
  <si>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</si>
  <si>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</si>
  <si>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</si>
  <si>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</si>
  <si>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</si>
  <si>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</si>
  <si>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</si>
  <si>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</si>
  <si>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</si>
  <si>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</si>
  <si>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</si>
  <si>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</si>
  <si>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</si>
  <si>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</si>
  <si>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</si>
  <si>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</si>
  <si>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</si>
  <si>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</si>
  <si>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</si>
  <si>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</si>
  <si>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</si>
  <si>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</si>
  <si>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</si>
  <si>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</si>
  <si>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</si>
  <si>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</si>
  <si>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</si>
  <si>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</si>
  <si>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</si>
  <si>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</si>
  <si>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</si>
  <si>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</si>
  <si>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</si>
  <si>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</si>
  <si>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</si>
  <si>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</si>
  <si>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</si>
  <si>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</si>
  <si>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</si>
  <si>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</si>
  <si>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</si>
  <si>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</si>
  <si>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</si>
  <si>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</si>
  <si>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</si>
  <si>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</si>
  <si>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</si>
  <si>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</si>
  <si>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</si>
  <si>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</si>
  <si>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</si>
  <si>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</si>
  <si>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</si>
  <si>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</si>
  <si>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</si>
  <si>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</si>
  <si>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</si>
  <si>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</si>
  <si>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</si>
  <si>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</si>
  <si>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</si>
  <si>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</si>
  <si>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</si>
  <si>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</si>
  <si>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</si>
  <si>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</si>
  <si>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</si>
  <si>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</si>
  <si>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</si>
  <si>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</si>
  <si>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</si>
  <si>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</si>
  <si>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</si>
  <si>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</si>
  <si>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</si>
  <si>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</si>
  <si>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</si>
  <si>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</si>
  <si>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</si>
  <si>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</si>
  <si>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</si>
  <si>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</si>
  <si>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</si>
  <si>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</si>
  <si>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</si>
  <si>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</si>
  <si>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</si>
  <si>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</si>
  <si>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</si>
  <si>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</si>
  <si>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</si>
  <si>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</si>
  <si>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</si>
  <si>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</si>
  <si>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</si>
  <si>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</si>
  <si>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</si>
  <si>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</si>
  <si>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</si>
  <si>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</si>
  <si>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</si>
  <si>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</si>
  <si>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</si>
  <si>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</si>
  <si>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</si>
  <si>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</si>
  <si>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</si>
  <si>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</si>
  <si>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</si>
  <si>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</si>
  <si>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</si>
  <si>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</si>
  <si>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</si>
  <si>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</si>
  <si>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</si>
  <si>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</si>
  <si>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</si>
  <si>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</si>
  <si>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</si>
  <si>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</si>
  <si>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</si>
  <si>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</si>
  <si>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</si>
  <si>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</si>
  <si>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</si>
  <si>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</si>
  <si>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</si>
  <si>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</si>
  <si>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</si>
  <si>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</si>
  <si>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</si>
  <si>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</si>
  <si>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</si>
  <si>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</si>
  <si>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</si>
  <si>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</si>
  <si>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</si>
  <si>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</si>
  <si>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</si>
  <si>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</si>
  <si>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</si>
  <si>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</si>
  <si>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</si>
  <si>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</si>
  <si>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</si>
  <si>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</si>
  <si>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</si>
  <si>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</si>
  <si>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</si>
  <si>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</si>
  <si>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</si>
  <si>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</si>
  <si>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</si>
  <si>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</si>
  <si>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</si>
  <si>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</si>
  <si>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</si>
  <si>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</si>
  <si>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</si>
  <si>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</si>
  <si>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</si>
  <si>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</si>
  <si>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</si>
  <si>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</si>
  <si>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</si>
  <si>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</si>
  <si>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</si>
  <si>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</si>
  <si>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</si>
  <si>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</si>
  <si>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</si>
  <si>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</si>
  <si>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</si>
  <si>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</si>
  <si>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</si>
  <si>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</si>
  <si>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</si>
  <si>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</si>
  <si>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</si>
  <si>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</si>
  <si>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</si>
  <si>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</si>
  <si>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</si>
  <si>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</si>
  <si>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</si>
  <si>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</si>
  <si>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</si>
  <si>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</si>
  <si>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</si>
  <si>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</si>
  <si>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</si>
  <si>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</si>
  <si>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</si>
  <si>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</si>
  <si>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</si>
  <si>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</si>
  <si>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</si>
  <si>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</si>
  <si>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</si>
  <si>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</si>
  <si>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</si>
  <si>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</si>
  <si>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</si>
  <si>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</si>
  <si>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</si>
  <si>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</si>
  <si>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</si>
  <si>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</si>
  <si>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</si>
  <si>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</si>
  <si>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</si>
  <si>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</si>
  <si>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</si>
  <si>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</si>
  <si>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</si>
  <si>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</si>
  <si>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</si>
  <si>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</si>
  <si>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</si>
  <si>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</si>
  <si>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</si>
  <si>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</si>
  <si>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</si>
  <si>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</si>
  <si>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</si>
  <si>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</si>
  <si>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</si>
  <si>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</si>
  <si>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</si>
  <si>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</si>
  <si>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</si>
  <si>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</si>
  <si>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</si>
  <si>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</si>
  <si>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</si>
  <si>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</si>
  <si>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</si>
  <si>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</si>
  <si>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</si>
  <si>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</si>
  <si>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</si>
  <si>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</si>
  <si>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</si>
  <si>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</si>
  <si>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</si>
  <si>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</si>
  <si>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</si>
  <si>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</si>
  <si>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</si>
  <si>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</si>
  <si>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</si>
  <si>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</si>
  <si>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</si>
  <si>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</si>
  <si>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</si>
  <si>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</si>
  <si>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</si>
  <si>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</si>
  <si>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</si>
  <si>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</si>
  <si>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</si>
  <si>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</si>
  <si>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</si>
  <si>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</si>
  <si>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</si>
  <si>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</si>
  <si>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</si>
  <si>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</si>
  <si>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</si>
  <si>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</si>
  <si>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</si>
  <si>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</si>
  <si>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</si>
  <si>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</si>
  <si>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</si>
  <si>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</si>
  <si>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</si>
  <si>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</si>
  <si>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</si>
  <si>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</si>
  <si>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</si>
  <si>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</si>
  <si>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</si>
  <si>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</si>
  <si>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</si>
  <si>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</si>
  <si>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</si>
  <si>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</si>
  <si>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</si>
  <si>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</si>
  <si>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</si>
  <si>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</si>
  <si>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</si>
  <si>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</si>
  <si>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</si>
  <si>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</si>
  <si>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</si>
  <si>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</si>
  <si>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</si>
  <si>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</si>
  <si>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</si>
  <si>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</si>
  <si>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</si>
  <si>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</si>
  <si>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</si>
  <si>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</si>
  <si>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</si>
  <si>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</si>
  <si>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</si>
  <si>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</si>
  <si>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</si>
  <si>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</si>
  <si>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</si>
  <si>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</si>
  <si>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</si>
  <si>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</si>
  <si>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</si>
  <si>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</si>
  <si>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</si>
  <si>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</si>
  <si>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</si>
  <si>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</si>
  <si>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</si>
  <si>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</si>
  <si>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</si>
  <si>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</si>
  <si>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</si>
  <si>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</si>
  <si>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</si>
  <si>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</si>
  <si>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</si>
  <si>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</si>
  <si>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</si>
  <si>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</si>
  <si>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</si>
  <si>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</si>
  <si>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</si>
  <si>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</si>
  <si>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</si>
  <si>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</si>
  <si>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</si>
  <si>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</si>
  <si>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</si>
  <si>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</si>
  <si>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</si>
  <si>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</si>
  <si>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</si>
  <si>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</si>
  <si>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</si>
  <si>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</si>
  <si>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</si>
  <si>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</si>
  <si>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</si>
  <si>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</si>
  <si>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</si>
  <si>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</si>
  <si>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</si>
  <si>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</si>
  <si>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</si>
  <si>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</si>
  <si>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</si>
  <si>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</si>
  <si>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</si>
  <si>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</si>
  <si>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</si>
  <si>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</si>
  <si>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</si>
  <si>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</si>
  <si>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</si>
  <si>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</si>
  <si>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</si>
  <si>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</si>
  <si>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</si>
  <si>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</si>
  <si>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</si>
  <si>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</si>
  <si>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</si>
  <si>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</si>
  <si>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</si>
  <si>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</si>
  <si>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</si>
  <si>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</si>
  <si>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</si>
  <si>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</si>
  <si>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</si>
  <si>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</si>
  <si>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</si>
  <si>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</si>
  <si>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</si>
  <si>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</si>
  <si>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</si>
  <si>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</si>
  <si>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</si>
  <si>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</si>
  <si>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</si>
  <si>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</si>
  <si>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</si>
  <si>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</si>
  <si>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</si>
  <si>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</si>
  <si>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</si>
  <si>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</si>
  <si>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</si>
  <si>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</si>
  <si>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</si>
  <si>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</si>
  <si>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</si>
  <si>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</si>
  <si>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</si>
  <si>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</si>
  <si>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</si>
  <si>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</si>
  <si>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</si>
  <si>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</si>
  <si>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</si>
  <si>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</si>
  <si>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</si>
  <si>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</si>
  <si>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</si>
  <si>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</si>
  <si>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</si>
  <si>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</si>
  <si>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</si>
  <si>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</si>
  <si>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</si>
  <si>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</si>
  <si>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</si>
  <si>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</si>
  <si>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</si>
  <si>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</si>
  <si>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</si>
  <si>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</si>
  <si>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</si>
  <si>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</si>
  <si>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</si>
  <si>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</si>
  <si>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</si>
  <si>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</si>
  <si>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</si>
  <si>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</si>
  <si>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</si>
  <si>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</si>
  <si>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</si>
  <si>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</si>
  <si>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</si>
  <si>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</si>
  <si>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</si>
  <si>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</si>
  <si>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</si>
  <si>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</si>
  <si>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</si>
  <si>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</si>
  <si>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</si>
  <si>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</si>
  <si>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</si>
  <si>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</si>
  <si>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</si>
  <si>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</si>
  <si>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</si>
  <si>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</si>
  <si>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</si>
  <si>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</si>
  <si>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</si>
  <si>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</si>
  <si>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</si>
  <si>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</si>
  <si>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</si>
  <si>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</si>
  <si>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</si>
  <si>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</si>
  <si>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</si>
  <si>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</si>
  <si>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</si>
  <si>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</si>
  <si>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</si>
  <si>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</si>
  <si>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</si>
  <si>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</si>
  <si>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</si>
  <si>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</si>
  <si>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</si>
  <si>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</si>
  <si>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</si>
  <si>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</si>
  <si>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</si>
  <si>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</si>
  <si>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</si>
  <si>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</si>
  <si>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</si>
  <si>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</si>
  <si>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</si>
  <si>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</si>
  <si>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</si>
  <si>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</si>
  <si>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</si>
  <si>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</si>
  <si>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</si>
  <si>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</si>
  <si>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</si>
  <si>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</si>
  <si>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</si>
  <si>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</si>
  <si>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</si>
  <si>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</si>
  <si>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</si>
  <si>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</si>
  <si>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</si>
  <si>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</si>
  <si>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</si>
  <si>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</si>
  <si>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</si>
  <si>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</si>
  <si>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</si>
  <si>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</si>
  <si>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</si>
  <si>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</si>
  <si>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</si>
  <si>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</si>
  <si>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</si>
  <si>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</si>
  <si>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</si>
  <si>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</si>
  <si>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</si>
  <si>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</si>
  <si>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</si>
  <si>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</si>
  <si>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</si>
  <si>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</si>
  <si>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</si>
  <si>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</si>
  <si>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</si>
  <si>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</si>
  <si>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</si>
  <si>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</si>
  <si>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</si>
  <si>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</si>
  <si>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</si>
  <si>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</si>
  <si>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</si>
  <si>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</si>
  <si>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</si>
  <si>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</si>
  <si>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</si>
  <si>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</si>
  <si>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</si>
  <si>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</si>
  <si>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</si>
  <si>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</si>
  <si>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</si>
  <si>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</si>
  <si>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</si>
  <si>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</si>
  <si>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</si>
  <si>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</si>
  <si>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</si>
  <si>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</si>
  <si>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</si>
  <si>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</si>
  <si>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</si>
  <si>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</si>
  <si>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</si>
  <si>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</si>
  <si>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</si>
  <si>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</si>
  <si>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</si>
  <si>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</si>
  <si>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</si>
  <si>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</si>
  <si>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</si>
  <si>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</si>
  <si>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</si>
  <si>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</si>
  <si>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</si>
  <si>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</si>
  <si>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</si>
  <si>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</si>
  <si>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</si>
  <si>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</si>
  <si>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</si>
  <si>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</si>
  <si>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</si>
  <si>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</si>
  <si>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</si>
  <si>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</si>
  <si>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</si>
  <si>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</si>
  <si>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</si>
  <si>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</si>
  <si>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</si>
  <si>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</si>
  <si>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</si>
  <si>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</si>
  <si>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</si>
  <si>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</si>
  <si>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</si>
  <si>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</si>
  <si>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</si>
  <si>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</si>
  <si>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</si>
  <si>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</si>
  <si>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</si>
  <si>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</si>
  <si>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</si>
  <si>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</si>
  <si>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</si>
  <si>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</si>
  <si>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</si>
  <si>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</si>
  <si>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</si>
  <si>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</si>
  <si>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</si>
  <si>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</si>
  <si>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</si>
  <si>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</si>
  <si>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</si>
  <si>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</si>
  <si>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</si>
  <si>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</si>
  <si>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</si>
  <si>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</si>
  <si>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</si>
  <si>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</si>
  <si>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</si>
  <si>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</si>
  <si>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</si>
  <si>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</si>
  <si>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</si>
  <si>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</si>
  <si>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</si>
  <si>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</si>
  <si>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</si>
  <si>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</si>
  <si>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</si>
  <si>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</si>
  <si>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</si>
  <si>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</si>
  <si>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</si>
  <si>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</si>
  <si>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</si>
  <si>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</si>
  <si>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</si>
  <si>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</si>
  <si>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</si>
  <si>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</si>
  <si>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</si>
  <si>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</si>
  <si>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</si>
  <si>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</si>
  <si>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</si>
  <si>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</si>
  <si>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</si>
  <si>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</si>
  <si>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</si>
  <si>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</si>
  <si>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</si>
  <si>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</si>
  <si>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</si>
  <si>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</si>
  <si>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</si>
  <si>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</si>
  <si>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</si>
  <si>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</si>
  <si>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</si>
  <si>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</si>
  <si>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</si>
  <si>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</si>
  <si>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</si>
  <si>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</si>
  <si>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</si>
  <si>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</si>
  <si>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</si>
  <si>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</si>
  <si>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</si>
  <si>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</si>
  <si>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</si>
  <si>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</si>
  <si>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</si>
  <si>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</si>
  <si>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</si>
  <si>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</si>
  <si>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</si>
  <si>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</si>
  <si>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</si>
  <si>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</si>
  <si>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</si>
  <si>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</si>
  <si>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</si>
  <si>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</si>
  <si>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</si>
  <si>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</si>
  <si>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</si>
  <si>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</si>
  <si>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</si>
  <si>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</si>
  <si>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</si>
  <si>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</si>
  <si>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</si>
  <si>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</si>
  <si>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</si>
  <si>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</si>
  <si>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</si>
  <si>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</si>
  <si>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</si>
  <si>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</si>
  <si>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</si>
  <si>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</si>
  <si>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</si>
  <si>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</si>
  <si>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</si>
  <si>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</si>
  <si>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</si>
  <si>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</si>
  <si>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</si>
  <si>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</si>
  <si>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</si>
  <si>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</si>
  <si>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</si>
  <si>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</si>
  <si>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</si>
  <si>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</si>
  <si>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</si>
  <si>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</si>
  <si>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</si>
  <si>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</si>
  <si>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</si>
  <si>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</si>
  <si>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</si>
  <si>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</si>
  <si>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</si>
  <si>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</si>
  <si>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</si>
  <si>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</si>
  <si>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</si>
  <si>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</si>
  <si>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</si>
  <si>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</si>
  <si>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</si>
  <si>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</si>
  <si>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</si>
  <si>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</si>
  <si>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</si>
  <si>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</si>
  <si>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</si>
  <si>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</si>
  <si>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</si>
  <si>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</si>
  <si>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</si>
  <si>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</si>
  <si>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</si>
  <si>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</si>
  <si>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</si>
  <si>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</si>
  <si>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</si>
  <si>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</si>
  <si>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</si>
  <si>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</si>
  <si>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</si>
  <si>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</si>
  <si>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</si>
  <si>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</si>
  <si>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</si>
  <si>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</si>
  <si>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</si>
  <si>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</si>
  <si>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</si>
  <si>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</si>
  <si>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</si>
  <si>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</si>
  <si>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</si>
  <si>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</si>
  <si>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</si>
  <si>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</si>
  <si>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</si>
  <si>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</si>
  <si>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</si>
  <si>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</si>
  <si>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</si>
  <si>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</si>
  <si>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</si>
  <si>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</si>
  <si>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</si>
  <si>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</si>
  <si>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</si>
  <si>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</si>
  <si>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</si>
  <si>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</si>
  <si>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</si>
  <si>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</si>
  <si>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</si>
  <si>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</si>
  <si>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</si>
  <si>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</si>
  <si>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</si>
  <si>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</si>
  <si>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</si>
  <si>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</si>
  <si>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</si>
  <si>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</si>
  <si>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</si>
  <si>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</si>
  <si>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</si>
  <si>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</si>
  <si>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</si>
  <si>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</si>
  <si>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</si>
  <si>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</si>
  <si>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</si>
  <si>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</si>
  <si>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</si>
  <si>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</si>
  <si>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</si>
  <si>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</si>
  <si>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</si>
  <si>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</si>
  <si>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</si>
  <si>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</si>
  <si>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</si>
  <si>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</si>
  <si>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</si>
  <si>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</si>
  <si>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</si>
  <si>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</si>
  <si>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</si>
  <si>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</si>
  <si>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</si>
  <si>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</si>
  <si>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</si>
  <si>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</si>
  <si>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</si>
  <si>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</si>
  <si>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</si>
  <si>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</si>
  <si>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</si>
  <si>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</si>
  <si>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</si>
  <si>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</si>
  <si>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</si>
  <si>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</si>
  <si>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</si>
  <si>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</si>
  <si>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</si>
  <si>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</si>
  <si>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</si>
  <si>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</si>
  <si>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</si>
  <si>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</si>
  <si>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</si>
  <si>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</si>
  <si>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</si>
  <si>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</si>
  <si>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</si>
  <si>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</si>
  <si>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</si>
  <si>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</si>
  <si>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</si>
  <si>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</si>
  <si>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</si>
  <si>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</si>
  <si>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</si>
  <si>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</si>
  <si>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</si>
  <si>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</si>
  <si>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</si>
  <si>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</si>
  <si>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</si>
  <si>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</si>
  <si>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</si>
  <si>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</si>
  <si>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</si>
  <si>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</si>
  <si>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</si>
  <si>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</si>
  <si>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</si>
  <si>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</si>
  <si>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</si>
  <si>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</si>
  <si>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</si>
  <si>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</si>
  <si>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</si>
  <si>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</si>
  <si>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</si>
  <si>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</si>
  <si>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</si>
  <si>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</si>
  <si>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</si>
  <si>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</si>
  <si>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</si>
  <si>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</si>
  <si>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</si>
  <si>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</si>
  <si>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</si>
  <si>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</si>
  <si>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</si>
  <si>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</si>
  <si>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</si>
  <si>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</si>
  <si>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</si>
  <si>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</si>
  <si>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</si>
  <si>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</si>
  <si>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</si>
  <si>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</si>
  <si>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</si>
  <si>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</si>
  <si>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</si>
  <si>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</si>
  <si>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</si>
  <si>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</si>
  <si>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</si>
  <si>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</si>
  <si>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</si>
  <si>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</si>
  <si>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</si>
  <si>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</si>
  <si>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</si>
  <si>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</si>
  <si>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</si>
  <si>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</si>
  <si>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</si>
  <si>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</si>
  <si>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</si>
  <si>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</si>
  <si>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</si>
  <si>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</si>
  <si>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</si>
  <si>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</si>
  <si>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</si>
  <si>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</si>
  <si>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</si>
  <si>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</si>
  <si>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</si>
  <si>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</si>
  <si>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</si>
  <si>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</si>
  <si>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</si>
  <si>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</si>
  <si>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</si>
  <si>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</si>
  <si>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</si>
  <si>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</si>
  <si>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</si>
  <si>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</si>
  <si>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</si>
  <si>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</si>
  <si>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</si>
  <si>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</si>
  <si>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</si>
  <si>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</si>
  <si>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</si>
  <si>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</si>
  <si>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</si>
  <si>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</si>
  <si>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</si>
  <si>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</si>
  <si>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</si>
  <si>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</si>
  <si>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</si>
  <si>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</si>
  <si>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</si>
  <si>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</si>
  <si>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</si>
  <si>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</si>
  <si>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</si>
  <si>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</si>
  <si>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</si>
  <si>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</si>
  <si>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</si>
  <si>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</si>
  <si>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</si>
  <si>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</si>
  <si>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</si>
  <si>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</si>
  <si>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</si>
  <si>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</si>
  <si>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</si>
  <si>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</si>
  <si>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</si>
  <si>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</si>
  <si>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</si>
  <si>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</si>
  <si>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</si>
  <si>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</si>
  <si>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</si>
  <si>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</si>
  <si>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</si>
  <si>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</si>
  <si>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</si>
  <si>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</si>
  <si>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</si>
  <si>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</si>
  <si>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</si>
  <si>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</si>
  <si>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</si>
  <si>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</si>
  <si>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</si>
  <si>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</si>
  <si>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</si>
  <si>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</si>
  <si>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</si>
  <si>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</si>
  <si>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</si>
  <si>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</si>
  <si>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</si>
  <si>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</si>
  <si>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</si>
  <si>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</si>
  <si>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</si>
  <si>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</si>
  <si>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</si>
  <si>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</si>
  <si>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</si>
  <si>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</si>
  <si>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</si>
  <si>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</si>
  <si>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</si>
  <si>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</si>
  <si>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</si>
  <si>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</si>
  <si>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</si>
  <si>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</si>
  <si>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</si>
  <si>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</si>
  <si>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</si>
  <si>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</si>
  <si>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</si>
  <si>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</si>
  <si>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</si>
  <si>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</si>
  <si>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</si>
  <si>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</si>
  <si>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</si>
  <si>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</si>
  <si>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</si>
  <si>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</si>
  <si>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</si>
  <si>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</si>
  <si>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</si>
  <si>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</si>
  <si>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</si>
  <si>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</si>
  <si>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</si>
  <si>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</si>
  <si>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</si>
  <si>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</si>
  <si>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</si>
  <si>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</si>
  <si>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</si>
  <si>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</si>
  <si>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</si>
  <si>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</si>
  <si>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</si>
  <si>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</si>
  <si>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</si>
  <si>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</si>
  <si>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</si>
  <si>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</si>
  <si>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</si>
  <si>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</si>
  <si>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</si>
  <si>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</si>
  <si>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</si>
  <si>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</si>
  <si>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</si>
  <si>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</si>
  <si>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</si>
  <si>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</si>
  <si>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</si>
  <si>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</si>
  <si>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</si>
  <si>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</si>
  <si>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</si>
  <si>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</si>
  <si>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</si>
  <si>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</si>
  <si>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</si>
  <si>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</si>
  <si>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</si>
  <si>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</si>
  <si>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</si>
  <si>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</si>
  <si>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</si>
  <si>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</si>
  <si>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</si>
  <si>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</si>
  <si>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</si>
  <si>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</si>
  <si>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</si>
  <si>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</si>
  <si>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</si>
  <si>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</si>
  <si>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</si>
  <si>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</si>
  <si>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</si>
  <si>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</si>
  <si>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</si>
  <si>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</si>
  <si>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</si>
  <si>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</si>
  <si>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</si>
  <si>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</si>
  <si>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</si>
  <si>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</si>
  <si>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</si>
  <si>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</si>
  <si>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</si>
  <si>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</si>
  <si>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</si>
  <si>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</si>
  <si>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</si>
  <si>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</si>
  <si>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</si>
  <si>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</si>
  <si>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</si>
  <si>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</si>
  <si>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</si>
  <si>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</si>
  <si>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</si>
  <si>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</si>
  <si>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</si>
  <si>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</si>
  <si>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</si>
  <si>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</si>
  <si>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</si>
  <si>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</si>
  <si>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</si>
  <si>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</si>
  <si>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</si>
  <si>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</si>
  <si>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</si>
  <si>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</si>
  <si>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</si>
  <si>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</si>
  <si>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</si>
  <si>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</si>
  <si>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</si>
  <si>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</si>
  <si>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</si>
  <si>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</si>
  <si>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</si>
  <si>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</si>
  <si>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</si>
  <si>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</si>
  <si>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</si>
  <si>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</si>
  <si>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</si>
  <si>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</si>
  <si>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</si>
  <si>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</si>
  <si>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</si>
  <si>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</si>
  <si>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</si>
  <si>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</si>
  <si>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</si>
  <si>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</si>
  <si>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</si>
  <si>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</si>
  <si>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</si>
  <si>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</si>
  <si>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</si>
  <si>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</si>
  <si>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</si>
  <si>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</si>
  <si>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</si>
  <si>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</si>
  <si>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</si>
  <si>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</si>
  <si>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</si>
  <si>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</si>
  <si>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</si>
  <si>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</si>
  <si>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</si>
  <si>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</si>
  <si>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</si>
  <si>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</si>
  <si>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</si>
  <si>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</si>
  <si>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</si>
  <si>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</si>
  <si>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</si>
  <si>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</si>
  <si>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</si>
  <si>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</si>
  <si>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</si>
  <si>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</si>
  <si>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</si>
  <si>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</si>
  <si>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</si>
  <si>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</si>
  <si>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</si>
  <si>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</si>
  <si>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</si>
  <si>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</si>
  <si>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</si>
  <si>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</si>
  <si>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</si>
  <si>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</si>
  <si>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</si>
  <si>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</si>
  <si>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</si>
  <si>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</si>
  <si>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</si>
  <si>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</si>
  <si>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</si>
  <si>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</si>
  <si>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</si>
  <si>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</si>
  <si>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</si>
  <si>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</si>
  <si>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</si>
  <si>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</si>
  <si>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</si>
  <si>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</si>
  <si>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</si>
  <si>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</si>
  <si>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</si>
  <si>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</si>
  <si>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</si>
  <si>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</si>
  <si>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</si>
  <si>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</si>
  <si>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</si>
  <si>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</si>
  <si>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</si>
  <si>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</si>
  <si>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</si>
  <si>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</si>
  <si>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</si>
  <si>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</si>
  <si>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</si>
  <si>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</si>
  <si>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</si>
  <si>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</si>
  <si>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</si>
  <si>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</si>
  <si>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</si>
  <si>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</si>
  <si>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</si>
  <si>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</si>
  <si>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</si>
  <si>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</si>
  <si>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</si>
  <si>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</si>
  <si>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</si>
  <si>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</si>
  <si>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</si>
  <si>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</si>
  <si>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</si>
  <si>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</si>
  <si>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</si>
  <si>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</si>
  <si>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</si>
  <si>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</si>
  <si>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</si>
  <si>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</si>
  <si>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</si>
  <si>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</si>
  <si>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</si>
  <si>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</si>
  <si>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</si>
  <si>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</si>
  <si>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</si>
  <si>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</si>
  <si>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</si>
  <si>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</si>
  <si>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</si>
  <si>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</si>
  <si>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</si>
  <si>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</si>
  <si>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</si>
  <si>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</si>
  <si>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</si>
  <si>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</si>
  <si>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</si>
  <si>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</si>
  <si>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</si>
  <si>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</si>
  <si>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</si>
  <si>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</si>
  <si>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</si>
  <si>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</si>
  <si>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</si>
  <si>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</si>
  <si>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</si>
  <si>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</si>
  <si>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</si>
  <si>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</si>
  <si>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</si>
  <si>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</si>
  <si>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</si>
  <si>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</si>
  <si>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</si>
  <si>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</si>
  <si>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</si>
  <si>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</si>
  <si>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</si>
  <si>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</si>
  <si>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</si>
  <si>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</si>
  <si>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</si>
  <si>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</si>
  <si>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</si>
  <si>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</si>
  <si>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</si>
  <si>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</si>
  <si>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</si>
  <si>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</si>
  <si>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</si>
  <si>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</si>
  <si>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</si>
  <si>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</si>
  <si>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</si>
  <si>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</si>
  <si>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</si>
  <si>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</si>
  <si>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</si>
  <si>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</si>
  <si>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</si>
  <si>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</si>
  <si>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</si>
  <si>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</si>
  <si>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</si>
  <si>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</si>
  <si>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</si>
  <si>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</si>
  <si>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</si>
  <si>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</si>
  <si>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</si>
  <si>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</si>
  <si>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</si>
  <si>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</si>
  <si>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</si>
  <si>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</si>
  <si>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</si>
  <si>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</si>
  <si>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</si>
  <si>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</si>
  <si>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</si>
  <si>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</si>
  <si>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</si>
  <si>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</si>
  <si>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</si>
  <si>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</si>
  <si>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</si>
  <si>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</si>
  <si>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</si>
  <si>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</si>
  <si>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</si>
  <si>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</si>
  <si>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</si>
  <si>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</si>
  <si>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</si>
  <si>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</si>
  <si>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</si>
  <si>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</si>
  <si>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</si>
  <si>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</si>
  <si>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</si>
  <si>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</si>
  <si>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</si>
  <si>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</si>
  <si>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</si>
  <si>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</si>
  <si>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</si>
  <si>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</si>
  <si>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</si>
  <si>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</si>
  <si>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</si>
  <si>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</si>
  <si>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</si>
  <si>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</si>
  <si>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</si>
  <si>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</si>
  <si>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</si>
  <si>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</si>
  <si>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</si>
  <si>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</si>
  <si>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</si>
  <si>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</si>
  <si>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</si>
  <si>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</si>
  <si>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</si>
  <si>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</si>
  <si>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</si>
  <si>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</si>
  <si>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</si>
  <si>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</si>
  <si>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</si>
  <si>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</si>
  <si>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</si>
  <si>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</si>
  <si>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</si>
  <si>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</si>
  <si>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</si>
  <si>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</si>
  <si>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</si>
  <si>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</si>
  <si>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</si>
  <si>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</si>
  <si>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</si>
  <si>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</si>
  <si>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</si>
  <si>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</si>
  <si>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</si>
  <si>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</si>
  <si>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</si>
  <si>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</si>
  <si>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</si>
  <si>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</si>
  <si>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</si>
  <si>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</si>
  <si>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</si>
  <si>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</si>
  <si>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</si>
  <si>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</si>
  <si>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</si>
  <si>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</si>
  <si>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</si>
  <si>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</si>
  <si>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</si>
  <si>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</si>
  <si>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</si>
  <si>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</si>
  <si>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</si>
  <si>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</si>
  <si>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</si>
  <si>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</si>
  <si>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</si>
  <si>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</si>
  <si>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</si>
  <si>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</si>
  <si>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</si>
  <si>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</si>
  <si>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</si>
  <si>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</si>
  <si>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</si>
  <si>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</si>
  <si>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</si>
  <si>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</si>
  <si>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</si>
  <si>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</si>
  <si>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</si>
  <si>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</si>
  <si>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</si>
  <si>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</si>
  <si>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</si>
  <si>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</si>
  <si>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</si>
  <si>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</si>
  <si>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</si>
  <si>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</si>
  <si>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</si>
  <si>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</si>
  <si>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</si>
  <si>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</si>
  <si>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</si>
  <si>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</si>
  <si>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</si>
  <si>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</si>
  <si>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</si>
  <si>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</si>
  <si>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</si>
  <si>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</si>
  <si>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</si>
  <si>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</si>
  <si>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</si>
  <si>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</si>
  <si>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</si>
  <si>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</si>
  <si>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</si>
  <si>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</si>
  <si>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</si>
  <si>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</si>
  <si>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</si>
  <si>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</si>
  <si>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</si>
  <si>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</si>
  <si>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</si>
  <si>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</si>
  <si>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</si>
  <si>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</si>
  <si>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</si>
  <si>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</si>
  <si>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</si>
  <si>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</si>
  <si>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</si>
  <si>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</si>
  <si>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</si>
  <si>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</si>
  <si>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</si>
  <si>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</si>
  <si>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</si>
  <si>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</si>
  <si>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</si>
  <si>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</si>
  <si>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</si>
  <si>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</si>
  <si>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</si>
  <si>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</si>
  <si>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</si>
  <si>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</si>
  <si>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</si>
  <si>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</si>
  <si>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</si>
  <si>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</si>
  <si>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</si>
  <si>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</si>
  <si>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</si>
  <si>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</si>
  <si>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</si>
  <si>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</si>
  <si>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</si>
  <si>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</si>
  <si>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</si>
  <si>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</si>
  <si>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</si>
  <si>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</si>
  <si>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</si>
  <si>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</si>
  <si>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</si>
  <si>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</si>
  <si>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</si>
  <si>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</si>
  <si>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</si>
  <si>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</si>
  <si>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</si>
  <si>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</si>
  <si>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</si>
  <si>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</si>
  <si>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</si>
  <si>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</si>
  <si>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</si>
  <si>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</si>
  <si>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</si>
  <si>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</si>
  <si>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</si>
  <si>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</si>
  <si>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</si>
  <si>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</si>
  <si>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</si>
  <si>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</si>
  <si>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</si>
  <si>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</si>
  <si>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</si>
  <si>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</si>
  <si>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</si>
  <si>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</si>
  <si>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</si>
  <si>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</si>
  <si>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</si>
  <si>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</si>
  <si>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</si>
  <si>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</si>
  <si>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</si>
  <si>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</si>
  <si>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</si>
  <si>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</si>
  <si>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</si>
  <si>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</si>
  <si>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</si>
  <si>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</si>
  <si>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</si>
  <si>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</si>
  <si>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</si>
  <si>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</si>
  <si>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</si>
  <si>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</si>
  <si>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</si>
  <si>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</si>
  <si>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</si>
  <si>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</si>
  <si>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</si>
  <si>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</si>
  <si>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</si>
  <si>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</si>
  <si>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</si>
  <si>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</si>
  <si>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</si>
  <si>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</si>
  <si>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</si>
  <si>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</si>
  <si>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</si>
  <si>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</si>
  <si>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</si>
  <si>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</si>
  <si>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</si>
  <si>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</si>
  <si>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</si>
  <si>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</si>
  <si>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</si>
  <si>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</si>
  <si>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</si>
  <si>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</si>
  <si>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</si>
  <si>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</si>
  <si>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</si>
  <si>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</si>
  <si>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</si>
  <si>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</si>
  <si>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</si>
  <si>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</si>
  <si>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</si>
  <si>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</si>
  <si>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</si>
  <si>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</si>
  <si>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</si>
  <si>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</si>
  <si>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</si>
  <si>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</si>
  <si>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</si>
  <si>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</si>
  <si>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</si>
  <si>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</si>
  <si>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</si>
  <si>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</si>
  <si>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</si>
  <si>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</si>
  <si>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</si>
  <si>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</si>
  <si>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</si>
  <si>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</si>
  <si>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</si>
  <si>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</si>
  <si>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</si>
  <si>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</si>
  <si>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</si>
  <si>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</si>
  <si>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</si>
  <si>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</si>
  <si>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</si>
  <si>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</si>
  <si>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</si>
  <si>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</si>
  <si>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</si>
  <si>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</si>
  <si>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</si>
  <si>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</si>
  <si>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</si>
  <si>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</si>
  <si>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</si>
  <si>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</si>
  <si>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</si>
  <si>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</si>
  <si>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</si>
  <si>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</si>
  <si>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</si>
  <si>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</si>
  <si>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</si>
  <si>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</si>
  <si>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</si>
  <si>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</si>
  <si>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</si>
  <si>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</si>
  <si>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</si>
  <si>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</si>
  <si>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</si>
  <si>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</si>
  <si>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</si>
  <si>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</si>
  <si>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</si>
  <si>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</si>
  <si>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</si>
  <si>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</si>
  <si>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</si>
  <si>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</si>
  <si>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</si>
  <si>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</si>
  <si>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</si>
  <si>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</si>
  <si>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</si>
  <si>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</si>
  <si>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</si>
  <si>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</si>
  <si>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</si>
  <si>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</si>
  <si>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</si>
  <si>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</si>
  <si>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</si>
  <si>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</si>
  <si>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</si>
  <si>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</si>
  <si>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</si>
  <si>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</si>
  <si>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</si>
  <si>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</si>
  <si>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</si>
  <si>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</si>
  <si>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</si>
  <si>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</si>
  <si>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</si>
  <si>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</si>
  <si>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</si>
  <si>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</si>
  <si>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</si>
  <si>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</si>
  <si>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</si>
  <si>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</si>
  <si>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</si>
  <si>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</si>
  <si>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</si>
  <si>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</si>
  <si>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</si>
  <si>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</si>
  <si>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</si>
  <si>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</si>
  <si>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</si>
  <si>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</si>
  <si>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</si>
  <si>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</si>
  <si>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</si>
  <si>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</si>
  <si>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</si>
  <si>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</si>
  <si>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</si>
  <si>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</si>
  <si>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</si>
  <si>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</si>
  <si>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</si>
  <si>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</si>
  <si>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</si>
  <si>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</si>
  <si>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</si>
  <si>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</si>
  <si>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</si>
  <si>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</si>
  <si>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</si>
  <si>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</si>
  <si>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</si>
  <si>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</si>
  <si>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</si>
  <si>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</si>
  <si>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</si>
  <si>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</si>
  <si>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</si>
  <si>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</si>
  <si>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</si>
  <si>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</si>
  <si>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</si>
  <si>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</si>
  <si>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</si>
  <si>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</si>
  <si>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</si>
  <si>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</si>
  <si>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</si>
  <si>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</si>
  <si>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</si>
  <si>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</si>
  <si>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</si>
  <si>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</si>
  <si>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</si>
  <si>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</si>
  <si>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</si>
  <si>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</si>
  <si>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</si>
  <si>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</si>
  <si>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</si>
  <si>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</si>
  <si>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</si>
  <si>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</si>
  <si>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</si>
  <si>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</si>
  <si>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</si>
  <si>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</si>
  <si>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</si>
  <si>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</si>
  <si>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</si>
  <si>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</si>
  <si>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</si>
  <si>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</si>
  <si>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</si>
  <si>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</si>
  <si>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</si>
  <si>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</si>
  <si>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</si>
  <si>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</si>
  <si>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</si>
  <si>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</si>
  <si>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</si>
  <si>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</si>
  <si>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</si>
  <si>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</si>
  <si>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</si>
  <si>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</si>
  <si>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</si>
  <si>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</si>
  <si>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</si>
  <si>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</si>
  <si>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</si>
  <si>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</si>
  <si>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</si>
  <si>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</si>
  <si>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</si>
  <si>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</si>
  <si>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</si>
  <si>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</si>
  <si>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</si>
  <si>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</si>
  <si>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</si>
  <si>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</si>
  <si>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</si>
  <si>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</si>
  <si>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</si>
  <si>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</si>
  <si>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</si>
  <si>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</si>
  <si>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</si>
  <si>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</si>
  <si>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</si>
  <si>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</si>
  <si>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</si>
  <si>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</si>
  <si>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</si>
  <si>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</si>
  <si>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</si>
  <si>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</si>
  <si>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</si>
  <si>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</si>
  <si>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</si>
  <si>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</si>
  <si>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</si>
  <si>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</si>
  <si>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</si>
  <si>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</si>
  <si>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</si>
  <si>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</si>
  <si>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</si>
  <si>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</si>
  <si>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</si>
  <si>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</si>
  <si>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</si>
  <si>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</si>
  <si>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</si>
  <si>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</si>
  <si>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</si>
  <si>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</si>
  <si>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</si>
  <si>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</si>
  <si>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</si>
  <si>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</si>
  <si>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</si>
  <si>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</si>
  <si>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</si>
  <si>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</si>
  <si>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</si>
  <si>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</si>
  <si>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</si>
  <si>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</si>
  <si>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</si>
  <si>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</si>
  <si>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</si>
  <si>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</si>
  <si>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</si>
  <si>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</si>
  <si>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</si>
  <si>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</si>
  <si>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</si>
  <si>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</si>
  <si>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</si>
  <si>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</si>
  <si>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</si>
  <si>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</si>
  <si>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</si>
  <si>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</si>
  <si>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</si>
  <si>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</si>
  <si>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</si>
  <si>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</si>
  <si>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</si>
  <si>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</si>
  <si>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</si>
  <si>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</si>
  <si>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</si>
  <si>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</si>
  <si>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</si>
  <si>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</si>
  <si>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</si>
  <si>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</si>
  <si>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</si>
  <si>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</si>
  <si>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</si>
  <si>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</si>
  <si>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</si>
  <si>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</si>
  <si>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</si>
  <si>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</si>
  <si>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</si>
  <si>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</si>
  <si>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</si>
  <si>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</si>
  <si>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</si>
  <si>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</si>
  <si>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</si>
  <si>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</si>
  <si>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</si>
  <si>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</si>
  <si>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</si>
  <si>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</si>
  <si>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</si>
  <si>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</si>
  <si>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</si>
  <si>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</si>
  <si>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</si>
  <si>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</si>
  <si>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</si>
  <si>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</si>
  <si>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</si>
  <si>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</si>
  <si>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</si>
  <si>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</si>
  <si>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</si>
  <si>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</si>
  <si>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</si>
  <si>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</si>
  <si>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</si>
  <si>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</si>
  <si>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</si>
  <si>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</si>
  <si>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</si>
  <si>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</si>
  <si>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</si>
  <si>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</si>
  <si>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</si>
  <si>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</si>
  <si>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</si>
  <si>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</si>
  <si>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</si>
  <si>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</si>
  <si>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</si>
  <si>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</si>
  <si>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</si>
  <si>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</si>
  <si>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</si>
  <si>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</si>
  <si>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</si>
  <si>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</si>
  <si>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</si>
  <si>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</si>
  <si>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</si>
  <si>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</si>
  <si>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</si>
  <si>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</si>
  <si>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</si>
  <si>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</si>
  <si>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</si>
  <si>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</si>
  <si>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</si>
  <si>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</si>
  <si>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</si>
  <si>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</si>
  <si>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</si>
  <si>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</si>
  <si>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</si>
  <si>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</si>
  <si>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</si>
  <si>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</si>
  <si>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</si>
  <si>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</si>
  <si>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</si>
  <si>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</si>
  <si>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</si>
  <si>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</si>
  <si>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</si>
  <si>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</si>
  <si>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</si>
  <si>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</si>
  <si>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</si>
  <si>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</si>
  <si>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</si>
  <si>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</si>
  <si>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</si>
  <si>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</si>
  <si>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</si>
  <si>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</si>
  <si>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</si>
  <si>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</si>
  <si>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</si>
  <si>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</si>
  <si>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</si>
  <si>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</si>
  <si>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</si>
  <si>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</si>
  <si>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</si>
  <si>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</si>
  <si>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</si>
  <si>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</si>
  <si>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</si>
  <si>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</si>
  <si>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</si>
  <si>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</si>
  <si>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</si>
  <si>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</si>
  <si>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</si>
  <si>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</si>
  <si>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</si>
  <si>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</si>
  <si>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</si>
  <si>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</si>
  <si>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</si>
  <si>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</si>
  <si>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</si>
  <si>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</si>
  <si>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</si>
  <si>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</si>
  <si>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</si>
  <si>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</si>
  <si>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</si>
  <si>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</si>
  <si>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</si>
  <si>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</si>
  <si>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</si>
  <si>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</si>
  <si>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</si>
  <si>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</si>
  <si>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</si>
  <si>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</si>
  <si>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</si>
  <si>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</si>
  <si>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</si>
  <si>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</si>
  <si>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</si>
  <si>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</si>
  <si>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</si>
  <si>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</si>
  <si>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</si>
  <si>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</si>
  <si>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</si>
  <si>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</si>
  <si>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</si>
  <si>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</si>
  <si>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</si>
  <si>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</si>
  <si>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</si>
  <si>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</si>
  <si>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</si>
  <si>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</si>
  <si>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</si>
  <si>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</si>
  <si>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</si>
  <si>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</si>
  <si>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</si>
  <si>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</si>
  <si>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</si>
  <si>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</si>
  <si>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</si>
  <si>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</si>
  <si>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</si>
  <si>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</si>
  <si>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</si>
  <si>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</si>
  <si>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</si>
  <si>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</si>
  <si>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</si>
  <si>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</si>
  <si>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</si>
  <si>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</si>
  <si>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</si>
  <si>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</si>
  <si>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</si>
  <si>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</si>
  <si>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</si>
  <si>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</si>
  <si>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</si>
  <si>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</si>
  <si>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</si>
  <si>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</si>
  <si>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</si>
  <si>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</si>
  <si>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</si>
  <si>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</si>
  <si>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</si>
  <si>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</si>
  <si>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</si>
  <si>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</si>
  <si>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</si>
  <si>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</si>
  <si>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</si>
  <si>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</si>
  <si>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</si>
  <si>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</si>
  <si>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</si>
  <si>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</si>
  <si>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</si>
  <si>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</si>
  <si>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</si>
  <si>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</si>
  <si>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</si>
  <si>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</si>
  <si>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</si>
  <si>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</si>
  <si>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</si>
  <si>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</si>
  <si>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</si>
  <si>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</si>
  <si>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</si>
  <si>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</si>
  <si>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</si>
  <si>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</si>
  <si>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</si>
  <si>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</si>
  <si>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</si>
  <si>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</si>
  <si>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</si>
  <si>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</si>
  <si>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</si>
  <si>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</si>
  <si>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</si>
  <si>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</si>
  <si>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</si>
  <si>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</si>
  <si>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</si>
  <si>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</si>
  <si>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</si>
  <si>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</si>
  <si>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</si>
  <si>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</si>
  <si>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</si>
  <si>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</si>
  <si>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</si>
  <si>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</si>
  <si>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</si>
  <si>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</si>
  <si>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</si>
  <si>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</si>
  <si>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</si>
  <si>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</si>
  <si>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</si>
  <si>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</si>
  <si>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</si>
  <si>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</si>
  <si>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</si>
  <si>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</si>
  <si>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</si>
  <si>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</si>
  <si>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</si>
  <si>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</si>
  <si>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</si>
  <si>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</si>
  <si>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</si>
  <si>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</si>
  <si>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</si>
  <si>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</si>
  <si>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</si>
  <si>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</si>
  <si>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</si>
  <si>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</si>
  <si>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</si>
  <si>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</si>
  <si>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</si>
  <si>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</si>
  <si>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</si>
  <si>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</si>
  <si>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</si>
  <si>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</si>
  <si>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</si>
  <si>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</si>
  <si>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</si>
  <si>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</si>
  <si>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</si>
  <si>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</si>
  <si>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</si>
  <si>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</si>
  <si>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</si>
  <si>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</si>
  <si>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</si>
  <si>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</si>
  <si>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</si>
  <si>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</si>
  <si>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</si>
  <si>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</si>
  <si>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</si>
  <si>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</si>
  <si>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</si>
  <si>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</si>
  <si>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</si>
  <si>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</si>
  <si>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</si>
  <si>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</si>
  <si>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</si>
  <si>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</si>
  <si>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</si>
  <si>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</si>
  <si>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</si>
  <si>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</si>
  <si>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</si>
  <si>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</si>
  <si>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</si>
  <si>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</si>
  <si>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</si>
  <si>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</si>
  <si>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</si>
  <si>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</si>
  <si>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</si>
  <si>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</si>
  <si>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</si>
  <si>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</si>
  <si>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</si>
  <si>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</si>
  <si>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</si>
  <si>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</si>
  <si>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</si>
  <si>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</si>
  <si>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</si>
  <si>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</si>
  <si>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</si>
  <si>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</si>
  <si>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</si>
  <si>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</si>
  <si>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</si>
  <si>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</si>
  <si>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</si>
  <si>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</si>
  <si>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</si>
  <si>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</si>
  <si>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</si>
  <si>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</si>
  <si>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</si>
  <si>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</si>
  <si>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</si>
  <si>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</si>
  <si>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</si>
  <si>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</si>
  <si>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</si>
  <si>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</si>
  <si>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</si>
  <si>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</si>
  <si>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</si>
  <si>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</si>
  <si>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</si>
  <si>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</si>
  <si>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</si>
  <si>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</si>
  <si>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</si>
  <si>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</si>
  <si>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</si>
  <si>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</si>
  <si>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</si>
  <si>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</si>
  <si>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</si>
  <si>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</si>
  <si>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</si>
  <si>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</si>
  <si>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</si>
  <si>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</si>
  <si>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</si>
  <si>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</si>
  <si>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</si>
  <si>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</si>
  <si>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</si>
  <si>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</si>
  <si>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</si>
  <si>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</si>
  <si>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</si>
  <si>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</si>
  <si>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</si>
  <si>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</si>
  <si>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</si>
  <si>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</si>
  <si>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</si>
  <si>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</si>
  <si>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</si>
  <si>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</si>
  <si>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</si>
  <si>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</si>
  <si>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</si>
  <si>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</si>
  <si>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</si>
  <si>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</si>
  <si>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</si>
  <si>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</si>
  <si>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</si>
  <si>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</si>
  <si>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</si>
  <si>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</si>
  <si>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</si>
  <si>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</si>
  <si>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</si>
  <si>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</si>
  <si>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</si>
  <si>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</si>
  <si>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</si>
  <si>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</si>
  <si>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</si>
  <si>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</si>
  <si>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</si>
  <si>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</si>
  <si>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</si>
  <si>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</si>
  <si>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</si>
  <si>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</si>
  <si>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</si>
  <si>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</si>
  <si>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</si>
  <si>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</si>
  <si>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</si>
  <si>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</si>
  <si>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</si>
  <si>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</si>
  <si>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</si>
  <si>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</si>
  <si>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</si>
  <si>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</si>
  <si>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</si>
  <si>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</si>
  <si>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</si>
  <si>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</si>
  <si>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</si>
  <si>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</si>
  <si>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</si>
  <si>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</si>
  <si>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</si>
  <si>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</si>
  <si>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</si>
  <si>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</si>
  <si>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</si>
  <si>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</si>
  <si>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</si>
  <si>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</si>
  <si>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</si>
  <si>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</si>
  <si>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</si>
  <si>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</si>
  <si>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</si>
  <si>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</si>
  <si>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</si>
  <si>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</si>
  <si>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</si>
  <si>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</si>
  <si>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</si>
  <si>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</si>
  <si>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</si>
  <si>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</si>
  <si>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</si>
  <si>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</si>
  <si>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</si>
  <si>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</si>
  <si>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</si>
  <si>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</si>
  <si>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</si>
  <si>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</si>
  <si>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</si>
  <si>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</si>
  <si>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</si>
  <si>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</si>
  <si>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</si>
  <si>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</si>
  <si>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</si>
  <si>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</si>
  <si>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</si>
  <si>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</si>
  <si>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</si>
  <si>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</si>
  <si>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</si>
  <si>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</si>
  <si>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</si>
  <si>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</si>
  <si>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</si>
  <si>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</si>
  <si>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</si>
  <si>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</si>
  <si>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</si>
  <si>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</si>
  <si>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</si>
  <si>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</si>
  <si>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</si>
  <si>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</si>
  <si>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</si>
  <si>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</si>
  <si>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</si>
  <si>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</si>
  <si>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</si>
  <si>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</si>
  <si>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</si>
  <si>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</si>
  <si>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</si>
  <si>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</si>
  <si>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</si>
  <si>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</si>
  <si>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</si>
  <si>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</si>
  <si>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</si>
  <si>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</si>
  <si>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</si>
  <si>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</si>
  <si>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</si>
  <si>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</si>
  <si>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</si>
  <si>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</si>
  <si>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</si>
  <si>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</si>
  <si>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</si>
  <si>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</si>
  <si>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</si>
  <si>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</si>
  <si>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</si>
  <si>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</si>
  <si>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</si>
  <si>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</si>
  <si>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</si>
  <si>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</si>
  <si>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</si>
  <si>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</si>
  <si>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</si>
  <si>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</si>
  <si>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</si>
  <si>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</si>
  <si>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</si>
  <si>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</si>
  <si>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</si>
  <si>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</si>
  <si>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</si>
  <si>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</si>
  <si>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</si>
  <si>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</si>
  <si>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</si>
  <si>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</si>
  <si>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</si>
  <si>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</si>
  <si>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</si>
  <si>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</si>
  <si>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</si>
  <si>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</si>
  <si>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</si>
  <si>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</si>
  <si>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</si>
  <si>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</si>
  <si>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</si>
  <si>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</si>
  <si>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</si>
  <si>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</si>
  <si>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</si>
  <si>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</si>
  <si>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</si>
  <si>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</si>
  <si>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</si>
  <si>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</si>
  <si>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</si>
  <si>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</si>
  <si>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</si>
  <si>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</si>
  <si>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</si>
  <si>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</si>
  <si>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</si>
  <si>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</si>
  <si>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</si>
  <si>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</si>
  <si>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</si>
  <si>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</si>
  <si>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</si>
  <si>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</si>
  <si>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</si>
  <si>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</si>
  <si>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</si>
  <si>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</si>
  <si>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</si>
  <si>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</si>
  <si>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</si>
  <si>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</si>
  <si>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</si>
  <si>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</si>
  <si>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</si>
  <si>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</si>
  <si>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</si>
  <si>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</si>
  <si>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</si>
  <si>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</si>
  <si>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</si>
  <si>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</si>
  <si>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</si>
  <si>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</si>
  <si>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</si>
  <si>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</si>
  <si>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</si>
  <si>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</si>
  <si>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</si>
  <si>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</si>
  <si>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</si>
  <si>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</si>
  <si>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</si>
  <si>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</si>
  <si>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</si>
  <si>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</si>
  <si>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</si>
  <si>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</si>
  <si>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</si>
  <si>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</si>
  <si>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</si>
  <si>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</si>
  <si>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</si>
  <si>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</si>
  <si>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</si>
  <si>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</si>
  <si>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</si>
  <si>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</si>
  <si>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</si>
  <si>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</si>
  <si>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</si>
  <si>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</si>
  <si>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</si>
  <si>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</si>
  <si>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</si>
  <si>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</si>
  <si>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</si>
  <si>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</si>
  <si>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</si>
  <si>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</si>
  <si>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</si>
  <si>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</si>
  <si>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</si>
  <si>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</si>
  <si>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</si>
  <si>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</si>
  <si>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</si>
  <si>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</si>
  <si>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</si>
  <si>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</si>
  <si>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</si>
  <si>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</si>
  <si>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</si>
  <si>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</si>
  <si>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</si>
  <si>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</si>
  <si>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</si>
  <si>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</si>
  <si>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</si>
  <si>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</si>
  <si>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</si>
  <si>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</si>
  <si>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</si>
  <si>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</si>
  <si>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</si>
  <si>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</si>
  <si>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</si>
  <si>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</si>
  <si>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</si>
  <si>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</si>
  <si>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</si>
  <si>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</si>
  <si>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</si>
  <si>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</si>
  <si>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</si>
  <si>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</si>
  <si>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</si>
  <si>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</si>
  <si>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</si>
  <si>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</si>
  <si>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</si>
  <si>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</si>
  <si>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</si>
  <si>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</si>
  <si>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</si>
  <si>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</si>
  <si>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</si>
  <si>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</si>
  <si>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</si>
  <si>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</si>
  <si>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</si>
  <si>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</si>
  <si>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</si>
  <si>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</si>
  <si>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</si>
  <si>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</si>
  <si>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</si>
  <si>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</si>
  <si>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</si>
  <si>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</si>
  <si>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</si>
  <si>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</si>
  <si>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</si>
  <si>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</si>
  <si>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</si>
  <si>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</si>
  <si>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</si>
  <si>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</si>
  <si>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</si>
  <si>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</si>
  <si>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</si>
  <si>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</si>
  <si>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</si>
  <si>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</si>
  <si>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</si>
  <si>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</si>
  <si>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</si>
  <si>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</si>
  <si>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</si>
  <si>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</si>
  <si>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</si>
  <si>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</si>
  <si>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</si>
  <si>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</si>
  <si>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</si>
  <si>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</si>
  <si>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</si>
  <si>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</si>
  <si>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</si>
  <si>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</si>
  <si>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</si>
  <si>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</si>
  <si>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</si>
  <si>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</si>
  <si>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</si>
  <si>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</si>
  <si>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</si>
  <si>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</si>
  <si>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</si>
  <si>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</si>
  <si>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</si>
  <si>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</si>
  <si>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</si>
  <si>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</si>
  <si>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</si>
  <si>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</si>
  <si>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</si>
  <si>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</si>
  <si>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</si>
  <si>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</si>
  <si>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</si>
  <si>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</si>
  <si>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</si>
  <si>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</si>
  <si>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</si>
  <si>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</si>
  <si>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</si>
  <si>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</si>
  <si>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</si>
  <si>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</si>
  <si>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</si>
  <si>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</si>
  <si>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</si>
  <si>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</si>
  <si>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</si>
  <si>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</si>
  <si>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</si>
  <si>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</si>
  <si>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</si>
  <si>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</si>
  <si>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</si>
  <si>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</si>
  <si>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</si>
  <si>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</si>
  <si>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</si>
  <si>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</si>
  <si>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</si>
  <si>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</si>
  <si>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</si>
  <si>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</si>
  <si>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</si>
  <si>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</si>
  <si>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</si>
  <si>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</si>
  <si>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</si>
  <si>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</si>
  <si>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</si>
  <si>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</si>
  <si>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</si>
  <si>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</si>
  <si>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</si>
  <si>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</si>
  <si>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</si>
  <si>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</si>
  <si>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</si>
  <si>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</si>
  <si>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</si>
  <si>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</si>
  <si>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</si>
  <si>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</si>
  <si>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</si>
  <si>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</si>
  <si>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</si>
  <si>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</si>
  <si>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</si>
  <si>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</si>
  <si>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</si>
  <si>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</si>
  <si>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</si>
  <si>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</si>
  <si>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</si>
  <si>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</si>
  <si>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</si>
  <si>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</si>
  <si>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</si>
  <si>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</si>
  <si>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</si>
  <si>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</si>
  <si>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</si>
  <si>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</si>
  <si>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</si>
  <si>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</si>
  <si>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</si>
  <si>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</si>
  <si>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</si>
  <si>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</si>
  <si>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</si>
  <si>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</si>
  <si>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</si>
  <si>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</si>
  <si>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</si>
  <si>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</si>
  <si>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</si>
  <si>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</si>
  <si>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</si>
  <si>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</si>
  <si>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</si>
  <si>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</si>
  <si>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</si>
  <si>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</si>
  <si>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</si>
  <si>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</si>
  <si>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</si>
  <si>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</si>
  <si>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</si>
  <si>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</si>
  <si>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</si>
  <si>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</si>
  <si>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</si>
  <si>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</si>
  <si>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</si>
  <si>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</si>
  <si>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</si>
  <si>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</si>
  <si>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</si>
  <si>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</si>
  <si>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</si>
  <si>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</si>
  <si>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</si>
  <si>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</si>
  <si>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</si>
  <si>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</si>
  <si>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</si>
  <si>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</si>
  <si>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</si>
  <si>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</si>
  <si>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</si>
  <si>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</si>
  <si>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</si>
  <si>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</si>
  <si>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</si>
  <si>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</si>
  <si>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</si>
  <si>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</si>
  <si>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</si>
  <si>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</si>
  <si>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</si>
  <si>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</si>
  <si>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</si>
  <si>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</si>
  <si>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</si>
  <si>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</si>
  <si>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</si>
  <si>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</si>
  <si>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</si>
  <si>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</si>
  <si>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</si>
  <si>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</si>
  <si>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</si>
  <si>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</si>
  <si>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</si>
  <si>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</si>
  <si>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</si>
  <si>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</si>
  <si>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</si>
  <si>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</si>
  <si>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</si>
  <si>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</si>
  <si>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</si>
  <si>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</si>
  <si>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</si>
  <si>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</si>
  <si>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</si>
  <si>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</si>
  <si>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</si>
  <si>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</si>
  <si>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</si>
  <si>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</si>
  <si>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</si>
  <si>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</si>
  <si>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</si>
  <si>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</si>
  <si>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</si>
  <si>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</si>
  <si>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</si>
  <si>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</si>
  <si>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</si>
  <si>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</si>
  <si>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</si>
  <si>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</si>
  <si>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</si>
  <si>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</si>
  <si>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</si>
  <si>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</si>
  <si>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</si>
  <si>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</si>
  <si>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</si>
  <si>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</si>
  <si>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</si>
  <si>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</si>
  <si>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</si>
  <si>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</si>
  <si>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</si>
  <si>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</si>
  <si>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</si>
  <si>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</si>
  <si>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</si>
  <si>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</si>
  <si>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</si>
  <si>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</si>
  <si>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</si>
  <si>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</si>
  <si>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</si>
  <si>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</si>
  <si>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</si>
  <si>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</si>
  <si>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</si>
  <si>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</si>
  <si>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</si>
  <si>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</si>
  <si>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</si>
  <si>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</si>
  <si>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</si>
  <si>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</si>
  <si>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</si>
  <si>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</si>
  <si>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</si>
  <si>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</si>
  <si>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</si>
  <si>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</si>
  <si>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</si>
  <si>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</si>
  <si>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</si>
  <si>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</si>
  <si>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</si>
  <si>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</si>
  <si>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</si>
  <si>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</si>
  <si>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</si>
  <si>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</si>
  <si>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</si>
  <si>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</si>
  <si>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</si>
  <si>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</si>
  <si>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</si>
  <si>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</si>
  <si>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</si>
  <si>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</si>
  <si>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</si>
  <si>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</si>
  <si>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</si>
  <si>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</si>
  <si>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</si>
  <si>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</si>
  <si>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</si>
  <si>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</si>
  <si>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</si>
  <si>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</si>
  <si>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</si>
  <si>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</si>
  <si>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</si>
  <si>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</si>
  <si>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</si>
  <si>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</si>
  <si>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</si>
  <si>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</si>
  <si>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</si>
  <si>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</si>
  <si>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</si>
  <si>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</si>
  <si>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</si>
  <si>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</si>
  <si>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</si>
  <si>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</si>
  <si>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</si>
  <si>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</si>
  <si>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</si>
  <si>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</si>
  <si>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</si>
  <si>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</si>
  <si>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</si>
  <si>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</si>
  <si>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</si>
  <si>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</si>
  <si>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</si>
  <si>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</si>
  <si>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</si>
  <si>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</si>
  <si>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</si>
  <si>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</si>
  <si>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</si>
  <si>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</si>
  <si>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</si>
  <si>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</si>
  <si>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</si>
  <si>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</si>
  <si>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</si>
  <si>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</si>
  <si>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</si>
  <si>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</si>
  <si>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</si>
  <si>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</si>
  <si>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</si>
  <si>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</si>
  <si>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</si>
  <si>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</si>
  <si>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</si>
  <si>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</si>
  <si>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</si>
  <si>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</si>
  <si>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</si>
  <si>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</si>
  <si>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</si>
  <si>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</si>
  <si>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</si>
  <si>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</si>
  <si>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</si>
  <si>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</si>
  <si>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</si>
  <si>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</si>
  <si>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</si>
  <si>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</si>
  <si>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</si>
  <si>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</si>
  <si>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</si>
  <si>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</si>
  <si>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</si>
  <si>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</si>
  <si>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</si>
  <si>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</si>
  <si>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</si>
  <si>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</si>
  <si>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</si>
  <si>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</si>
  <si>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</si>
  <si>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</si>
  <si>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</si>
  <si>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</si>
  <si>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</si>
  <si>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</si>
  <si>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</si>
  <si>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</si>
  <si>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</si>
  <si>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</si>
  <si>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</si>
  <si>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</si>
  <si>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</si>
  <si>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</si>
  <si>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</si>
  <si>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</si>
  <si>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</si>
  <si>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</si>
  <si>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</si>
  <si>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</si>
  <si>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</si>
  <si>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</si>
  <si>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</si>
  <si>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</si>
  <si>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</si>
  <si>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</si>
  <si>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</si>
  <si>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</si>
  <si>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</si>
  <si>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</si>
  <si>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</si>
  <si>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</si>
  <si>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</si>
  <si>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</si>
  <si>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</si>
  <si>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</si>
  <si>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</si>
  <si>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</si>
  <si>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</si>
  <si>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</si>
  <si>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</si>
  <si>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</si>
  <si>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</si>
  <si>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</si>
  <si>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</si>
  <si>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</si>
  <si>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</si>
  <si>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</si>
  <si>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</si>
  <si>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</si>
  <si>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</si>
  <si>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</si>
  <si>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</si>
  <si>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</si>
  <si>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</si>
  <si>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</si>
  <si>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</si>
  <si>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</si>
  <si>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</si>
  <si>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</si>
  <si>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</si>
  <si>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</si>
  <si>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</si>
  <si>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</si>
  <si>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</si>
  <si>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</si>
  <si>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</si>
  <si>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</si>
  <si>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</si>
  <si>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</si>
  <si>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</si>
  <si>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</si>
  <si>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</si>
  <si>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</si>
  <si>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</si>
  <si>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</si>
  <si>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</si>
  <si>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</si>
  <si>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</si>
  <si>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</si>
  <si>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</si>
  <si>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</si>
  <si>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</si>
  <si>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</si>
  <si>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</si>
  <si>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</si>
  <si>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</si>
  <si>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</si>
  <si>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</si>
  <si>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</si>
  <si>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</si>
  <si>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</si>
  <si>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</si>
  <si>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</si>
  <si>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</si>
  <si>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</si>
  <si>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</si>
  <si>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</si>
  <si>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</si>
  <si>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</si>
  <si>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</si>
  <si>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</si>
  <si>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</si>
  <si>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</si>
  <si>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</si>
  <si>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</si>
  <si>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</si>
  <si>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</si>
  <si>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</si>
  <si>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</si>
  <si>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</si>
  <si>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</si>
  <si>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</si>
  <si>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</si>
  <si>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</si>
  <si>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</si>
  <si>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</si>
  <si>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</si>
  <si>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</si>
  <si>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</si>
  <si>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</si>
  <si>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</si>
  <si>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</si>
  <si>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</si>
  <si>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</si>
  <si>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</si>
  <si>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</si>
  <si>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</si>
  <si>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</si>
  <si>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</si>
  <si>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</si>
  <si>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</si>
  <si>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</si>
  <si>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</si>
  <si>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</si>
  <si>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</si>
  <si>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</si>
  <si>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</si>
  <si>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</si>
  <si>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</si>
  <si>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</si>
  <si>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</si>
  <si>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</si>
  <si>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</si>
  <si>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</si>
  <si>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</si>
  <si>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</si>
  <si>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</si>
  <si>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</si>
  <si>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</si>
  <si>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</si>
  <si>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</si>
  <si>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</si>
  <si>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</si>
  <si>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</si>
  <si>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</si>
  <si>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</si>
  <si>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</si>
  <si>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</si>
  <si>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</si>
  <si>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</si>
  <si>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</si>
  <si>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</si>
  <si>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</si>
  <si>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</si>
  <si>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</si>
  <si>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</si>
  <si>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</si>
  <si>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</si>
  <si>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</si>
  <si>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</si>
  <si>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</si>
  <si>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</si>
  <si>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</si>
  <si>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</si>
  <si>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</si>
  <si>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</si>
  <si>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</si>
  <si>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</si>
  <si>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</si>
  <si>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</si>
  <si>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</si>
  <si>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</si>
  <si>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</si>
  <si>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</si>
  <si>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</si>
  <si>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</si>
  <si>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</si>
  <si>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</si>
  <si>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</si>
  <si>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</si>
  <si>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</si>
  <si>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</si>
  <si>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</si>
  <si>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</si>
  <si>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</si>
  <si>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</si>
  <si>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</si>
  <si>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</si>
  <si>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</si>
  <si>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</si>
  <si>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</si>
  <si>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</si>
  <si>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</si>
  <si>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</si>
  <si>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</si>
  <si>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</si>
  <si>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</si>
  <si>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</si>
  <si>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</si>
  <si>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</si>
  <si>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</si>
  <si>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</si>
  <si>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</si>
  <si>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</si>
  <si>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</si>
  <si>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</si>
  <si>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</si>
  <si>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</si>
  <si>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</si>
  <si>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</si>
  <si>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</si>
  <si>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</si>
  <si>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</si>
  <si>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</si>
  <si>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</si>
  <si>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</si>
  <si>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</si>
  <si>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</si>
  <si>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</si>
  <si>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</si>
  <si>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</si>
  <si>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</si>
  <si>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</si>
  <si>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</si>
  <si>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</si>
  <si>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</si>
  <si>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</si>
  <si>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</si>
  <si>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</si>
  <si>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</si>
  <si>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</si>
  <si>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</si>
  <si>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</si>
  <si>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</si>
  <si>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</si>
  <si>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</si>
  <si>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</si>
  <si>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</si>
  <si>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</si>
  <si>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</si>
  <si>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</si>
  <si>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</si>
  <si>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</si>
  <si>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</si>
  <si>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</si>
  <si>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</si>
  <si>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</si>
  <si>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</si>
  <si>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</si>
  <si>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</si>
  <si>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</si>
  <si>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</si>
  <si>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</si>
  <si>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</si>
  <si>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</si>
  <si>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</si>
  <si>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</si>
  <si>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</si>
  <si>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</si>
  <si>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</si>
  <si>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</si>
  <si>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</si>
  <si>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</si>
  <si>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</si>
  <si>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</si>
  <si>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</si>
  <si>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</si>
  <si>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</si>
  <si>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</si>
  <si>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</si>
  <si>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</si>
  <si>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</si>
  <si>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</si>
  <si>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</si>
  <si>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</si>
  <si>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</si>
  <si>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</si>
  <si>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</si>
  <si>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</si>
  <si>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</si>
  <si>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</si>
  <si>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</si>
  <si>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</si>
  <si>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</si>
  <si>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</si>
  <si>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</si>
  <si>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</si>
  <si>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</si>
  <si>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</si>
  <si>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</si>
  <si>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</si>
  <si>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</si>
  <si>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</si>
  <si>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</si>
  <si>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</si>
  <si>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</si>
  <si>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</si>
  <si>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</si>
  <si>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</si>
  <si>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</si>
  <si>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</si>
  <si>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</si>
  <si>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</si>
  <si>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</si>
  <si>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</si>
  <si>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</si>
  <si>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</si>
  <si>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</si>
  <si>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</si>
  <si>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</si>
  <si>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</si>
  <si>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</si>
  <si>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</si>
  <si>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</si>
  <si>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</si>
  <si>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</si>
  <si>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</si>
  <si>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</si>
  <si>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</si>
  <si>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</si>
  <si>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</si>
  <si>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</si>
  <si>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</si>
  <si>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</si>
  <si>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</si>
  <si>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</si>
  <si>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</si>
  <si>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</si>
  <si>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</si>
  <si>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</si>
  <si>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</si>
  <si>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</si>
  <si>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</si>
  <si>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</si>
  <si>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</si>
  <si>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</si>
  <si>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</si>
  <si>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</si>
  <si>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</si>
  <si>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</si>
  <si>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</si>
  <si>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</si>
  <si>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</si>
  <si>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</si>
  <si>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</si>
  <si>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</si>
  <si>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</si>
  <si>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</si>
  <si>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</si>
  <si>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</si>
  <si>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</si>
  <si>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</si>
  <si>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</si>
  <si>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</si>
  <si>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</si>
  <si>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</si>
  <si>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</si>
  <si>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</si>
  <si>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</si>
  <si>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</si>
  <si>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</si>
  <si>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</si>
  <si>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</si>
  <si>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</si>
  <si>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</si>
  <si>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</si>
  <si>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</si>
  <si>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</si>
  <si>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</si>
  <si>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</si>
  <si>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</si>
  <si>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</si>
  <si>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</si>
  <si>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</si>
  <si>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</si>
  <si>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</si>
  <si>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</si>
  <si>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</si>
  <si>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</si>
  <si>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</si>
  <si>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</si>
  <si>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</si>
  <si>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</si>
  <si>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</si>
  <si>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</si>
  <si>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</si>
  <si>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</si>
  <si>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</si>
  <si>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</si>
  <si>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</si>
  <si>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</si>
  <si>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</si>
  <si>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</si>
  <si>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</si>
  <si>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</si>
  <si>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</si>
  <si>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</si>
  <si>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</si>
  <si>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</si>
  <si>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</si>
  <si>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</si>
  <si>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</si>
  <si>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</si>
  <si>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</si>
  <si>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</si>
  <si>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</si>
  <si>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</si>
  <si>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</si>
  <si>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</si>
  <si>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</si>
  <si>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</si>
  <si>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</si>
  <si>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</si>
  <si>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</si>
  <si>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</si>
  <si>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</si>
  <si>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</si>
  <si>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</si>
  <si>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</si>
  <si>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</si>
  <si>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</si>
  <si>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</si>
  <si>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</si>
  <si>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</si>
  <si>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</si>
  <si>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</si>
  <si>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</si>
  <si>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</si>
  <si>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</si>
  <si>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</si>
  <si>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</si>
  <si>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</si>
  <si>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</si>
  <si>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</si>
  <si>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</si>
  <si>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</si>
  <si>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</si>
  <si>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</si>
  <si>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</si>
  <si>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</si>
  <si>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</si>
  <si>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</si>
  <si>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</si>
  <si>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</si>
  <si>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</si>
  <si>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</si>
  <si>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</si>
  <si>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</si>
  <si>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</si>
  <si>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</si>
  <si>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</si>
  <si>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</si>
  <si>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</si>
  <si>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</si>
  <si>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</si>
  <si>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</si>
  <si>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</si>
  <si>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</si>
  <si>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</si>
  <si>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</si>
  <si>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</si>
  <si>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</si>
  <si>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</si>
  <si>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</si>
  <si>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</si>
  <si>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</si>
  <si>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</si>
  <si>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</si>
  <si>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</si>
  <si>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</si>
  <si>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</si>
  <si>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</si>
  <si>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</si>
  <si>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</si>
  <si>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</si>
  <si>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</si>
  <si>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</si>
  <si>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</si>
  <si>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</si>
  <si>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</si>
  <si>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</si>
  <si>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</si>
  <si>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</si>
  <si>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</si>
  <si>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</si>
  <si>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</si>
  <si>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</si>
  <si>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</si>
  <si>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</si>
  <si>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</si>
  <si>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</si>
  <si>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</si>
  <si>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</si>
  <si>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</si>
  <si>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</si>
  <si>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</si>
  <si>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</si>
  <si>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</si>
  <si>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</si>
  <si>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</si>
  <si>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</si>
  <si>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</si>
  <si>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</si>
  <si>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</si>
  <si>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</si>
  <si>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</si>
  <si>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</si>
  <si>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</si>
  <si>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</si>
  <si>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</si>
  <si>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</si>
  <si>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</si>
  <si>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</si>
  <si>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</si>
  <si>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</si>
  <si>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</si>
  <si>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</si>
  <si>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</si>
  <si>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</si>
  <si>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</si>
  <si>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</si>
  <si>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</si>
  <si>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</si>
  <si>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</si>
  <si>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</si>
  <si>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</si>
  <si>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</si>
  <si>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</si>
  <si>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</si>
  <si>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</si>
  <si>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</si>
  <si>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</si>
  <si>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</si>
  <si>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</si>
  <si>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</si>
  <si>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</si>
  <si>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</si>
  <si>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</si>
  <si>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</si>
  <si>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</si>
  <si>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</si>
  <si>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</si>
  <si>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</si>
  <si>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</si>
  <si>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</si>
  <si>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</si>
  <si>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</si>
  <si>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</si>
  <si>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</si>
  <si>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</si>
  <si>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</si>
  <si>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</si>
  <si>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</si>
  <si>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</si>
  <si>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</si>
  <si>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</si>
  <si>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</si>
  <si>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</si>
  <si>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</si>
  <si>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</si>
  <si>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</si>
  <si>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</si>
  <si>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</si>
  <si>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</si>
  <si>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</si>
  <si>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</si>
  <si>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</si>
  <si>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</si>
  <si>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</si>
  <si>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</si>
  <si>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</si>
  <si>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</si>
  <si>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</si>
  <si>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</si>
  <si>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</si>
  <si>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</si>
  <si>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</si>
  <si>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</si>
  <si>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</si>
  <si>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</si>
  <si>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</si>
  <si>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</si>
  <si>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</si>
  <si>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</si>
  <si>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</si>
  <si>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</si>
  <si>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</si>
  <si>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</si>
  <si>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</si>
  <si>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</si>
  <si>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</si>
  <si>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</si>
  <si>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</si>
  <si>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</si>
  <si>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</si>
  <si>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</si>
  <si>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</si>
  <si>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</si>
  <si>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</si>
  <si>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</si>
  <si>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</si>
  <si>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</si>
  <si>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</si>
  <si>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</si>
  <si>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</si>
  <si>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</si>
  <si>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</si>
  <si>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</si>
  <si>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</si>
  <si>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</si>
  <si>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</si>
  <si>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</si>
  <si>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</si>
  <si>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</si>
  <si>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</si>
  <si>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</si>
  <si>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</si>
  <si>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</si>
  <si>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</si>
  <si>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</si>
  <si>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</si>
  <si>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</si>
  <si>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</si>
  <si>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</si>
  <si>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</si>
  <si>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</si>
  <si>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</si>
  <si>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</si>
  <si>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</si>
  <si>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</si>
  <si>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</si>
  <si>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</si>
  <si>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</si>
  <si>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</si>
  <si>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</si>
  <si>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</si>
  <si>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</si>
  <si>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</si>
  <si>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</si>
  <si>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</si>
  <si>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</si>
  <si>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</si>
  <si>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</si>
  <si>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</si>
  <si>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</si>
  <si>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</si>
  <si>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</si>
  <si>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</si>
  <si>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</si>
  <si>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</si>
  <si>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</si>
  <si>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</si>
  <si>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</si>
  <si>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</si>
  <si>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</si>
  <si>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</si>
  <si>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</si>
  <si>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</si>
  <si>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</si>
  <si>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</si>
  <si>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</si>
  <si>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</si>
  <si>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</si>
  <si>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</si>
  <si>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</si>
  <si>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</si>
  <si>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</si>
  <si>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</si>
  <si>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</si>
  <si>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</si>
  <si>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</si>
  <si>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</si>
  <si>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</si>
  <si>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</si>
  <si>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</si>
  <si>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</si>
  <si>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</si>
  <si>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</si>
  <si>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</si>
  <si>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</si>
  <si>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</si>
  <si>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</si>
  <si>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</si>
  <si>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</si>
  <si>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</si>
  <si>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</si>
  <si>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</si>
  <si>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</si>
  <si>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</si>
  <si>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</si>
  <si>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</si>
  <si>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</si>
  <si>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</si>
  <si>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</si>
  <si>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</si>
  <si>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</si>
  <si>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</si>
  <si>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</si>
  <si>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</si>
  <si>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</si>
  <si>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</si>
  <si>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</si>
  <si>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</si>
  <si>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</si>
  <si>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</si>
  <si>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</si>
  <si>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</si>
  <si>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</si>
  <si>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</si>
  <si>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</si>
  <si>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</si>
  <si>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</si>
  <si>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</si>
  <si>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</si>
  <si>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</si>
  <si>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</si>
  <si>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</si>
  <si>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</si>
  <si>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</si>
  <si>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</si>
  <si>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</si>
  <si>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</si>
  <si>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</si>
  <si>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</si>
  <si>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</si>
  <si>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</si>
  <si>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</si>
  <si>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</si>
  <si>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</si>
  <si>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</si>
  <si>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</si>
  <si>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</si>
  <si>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</si>
  <si>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</si>
  <si>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</si>
  <si>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</si>
  <si>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</si>
  <si>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</si>
  <si>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</si>
  <si>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</si>
  <si>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</si>
  <si>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</si>
  <si>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</si>
  <si>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</si>
  <si>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</si>
  <si>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</si>
  <si>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</si>
  <si>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</si>
  <si>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</si>
  <si>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</si>
  <si>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</si>
  <si>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</si>
  <si>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</si>
  <si>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</si>
  <si>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</si>
  <si>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</si>
  <si>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</si>
  <si>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</si>
  <si>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</si>
  <si>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</si>
  <si>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</si>
  <si>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</si>
  <si>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</si>
  <si>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</si>
  <si>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</si>
  <si>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</si>
  <si>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</si>
  <si>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</si>
  <si>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</si>
  <si>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</si>
  <si>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</si>
  <si>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</si>
  <si>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</si>
  <si>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</si>
  <si>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</si>
  <si>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</si>
  <si>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</si>
  <si>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</si>
  <si>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</si>
  <si>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</si>
  <si>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</si>
  <si>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</si>
  <si>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</si>
  <si>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</si>
  <si>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</si>
  <si>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</si>
  <si>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</si>
  <si>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</si>
  <si>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</si>
  <si>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</si>
  <si>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</si>
  <si>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</si>
  <si>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</si>
  <si>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</si>
  <si>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</si>
  <si>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</si>
  <si>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</si>
  <si>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</si>
  <si>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</si>
  <si>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</si>
  <si>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</si>
  <si>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</si>
  <si>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</si>
  <si>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</si>
  <si>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</si>
  <si>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</si>
  <si>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</si>
  <si>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</si>
  <si>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</si>
  <si>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</si>
  <si>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</si>
  <si>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</si>
  <si>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</si>
  <si>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</si>
  <si>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</si>
  <si>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</si>
  <si>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</si>
  <si>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</si>
  <si>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</si>
  <si>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</si>
  <si>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</si>
  <si>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</si>
  <si>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</si>
  <si>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</si>
  <si>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</si>
  <si>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</si>
  <si>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</si>
  <si>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</si>
  <si>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</si>
  <si>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</si>
  <si>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</si>
  <si>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</si>
  <si>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</si>
  <si>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</si>
  <si>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</si>
  <si>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</si>
  <si>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</si>
  <si>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</si>
  <si>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</si>
  <si>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</si>
  <si>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</si>
  <si>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</si>
  <si>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</si>
  <si>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</si>
  <si>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</si>
  <si>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</si>
  <si>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</si>
  <si>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</si>
  <si>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</si>
  <si>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</si>
  <si>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</si>
  <si>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</si>
  <si>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</si>
  <si>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</si>
  <si>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</si>
  <si>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</si>
  <si>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</si>
  <si>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</si>
  <si>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</si>
  <si>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</si>
  <si>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</si>
  <si>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</si>
  <si>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</si>
  <si>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</si>
  <si>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</si>
  <si>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</si>
  <si>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</si>
  <si>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</si>
  <si>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</si>
  <si>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</si>
  <si>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</si>
  <si>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</si>
  <si>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</si>
  <si>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</si>
  <si>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</si>
  <si>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</si>
  <si>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</si>
  <si>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</si>
  <si>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</si>
  <si>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</si>
  <si>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</si>
  <si>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</si>
  <si>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</si>
  <si>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</si>
  <si>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</si>
  <si>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</si>
  <si>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</si>
  <si>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</si>
  <si>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</si>
  <si>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</si>
  <si>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</si>
  <si>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</si>
  <si>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</si>
  <si>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</si>
  <si>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</si>
  <si>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</si>
  <si>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</si>
  <si>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</si>
  <si>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</si>
  <si>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</si>
  <si>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</si>
  <si>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</si>
  <si>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</si>
  <si>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</si>
  <si>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</si>
  <si>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</si>
  <si>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</si>
  <si>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</si>
  <si>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</si>
  <si>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</si>
  <si>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</si>
  <si>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</si>
  <si>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</si>
  <si>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</si>
  <si>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</si>
  <si>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</si>
  <si>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</si>
  <si>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</si>
  <si>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</si>
  <si>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</si>
  <si>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</si>
  <si>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</si>
  <si>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</si>
  <si>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</si>
  <si>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</si>
  <si>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</si>
  <si>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</si>
  <si>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</si>
  <si>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</si>
  <si>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</si>
  <si>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</si>
  <si>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</si>
  <si>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</si>
  <si>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</si>
  <si>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</si>
  <si>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</si>
  <si>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</si>
  <si>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</si>
  <si>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</si>
  <si>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</si>
  <si>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</si>
  <si>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</si>
  <si>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</si>
  <si>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</si>
  <si>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</si>
  <si>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</si>
  <si>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</si>
  <si>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</si>
  <si>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</si>
  <si>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</si>
  <si>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</si>
  <si>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</si>
  <si>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</si>
  <si>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</si>
  <si>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</si>
  <si>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</si>
  <si>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</si>
  <si>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</si>
  <si>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</si>
  <si>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</si>
  <si>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</si>
  <si>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</si>
  <si>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</si>
  <si>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</si>
  <si>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</si>
  <si>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</si>
  <si>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</si>
  <si>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</si>
  <si>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</si>
  <si>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</si>
  <si>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</si>
  <si>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</si>
  <si>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</si>
  <si>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</si>
  <si>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</si>
  <si>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</si>
  <si>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</si>
  <si>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</si>
  <si>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</si>
  <si>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</si>
  <si>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</si>
  <si>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</si>
  <si>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</si>
  <si>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</si>
  <si>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</si>
  <si>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</si>
  <si>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</si>
  <si>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</si>
  <si>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</si>
  <si>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</si>
  <si>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</si>
  <si>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</si>
  <si>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</si>
  <si>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</si>
  <si>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</si>
  <si>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</si>
  <si>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</si>
  <si>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</si>
  <si>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</si>
  <si>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</si>
  <si>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</si>
  <si>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</si>
  <si>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</si>
  <si>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</si>
  <si>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</si>
  <si>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</si>
  <si>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</si>
  <si>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</si>
  <si>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</si>
  <si>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</si>
  <si>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</si>
  <si>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</si>
  <si>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</si>
  <si>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</si>
  <si>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</si>
  <si>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</si>
  <si>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</si>
  <si>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</si>
  <si>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</si>
  <si>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</si>
  <si>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</si>
  <si>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</si>
  <si>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</si>
  <si>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</si>
  <si>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</si>
  <si>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</si>
  <si>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</si>
  <si>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</si>
  <si>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</si>
  <si>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</si>
  <si>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</si>
  <si>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</si>
  <si>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</si>
  <si>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</si>
  <si>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</si>
  <si>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</si>
  <si>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</si>
  <si>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</si>
  <si>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</si>
  <si>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</si>
  <si>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</si>
  <si>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</si>
  <si>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</si>
  <si>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</si>
  <si>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</si>
  <si>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</si>
  <si>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</si>
  <si>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</si>
  <si>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</si>
  <si>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</si>
  <si>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</si>
  <si>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</si>
  <si>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</si>
  <si>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</si>
  <si>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</si>
  <si>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</si>
  <si>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</si>
  <si>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</si>
  <si>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</si>
  <si>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</si>
  <si>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</si>
  <si>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</si>
  <si>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</si>
  <si>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</si>
  <si>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</si>
  <si>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</si>
  <si>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</si>
  <si>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</si>
  <si>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</si>
  <si>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</si>
  <si>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</si>
  <si>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</si>
  <si>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</si>
  <si>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</si>
  <si>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</si>
  <si>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</si>
  <si>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</si>
  <si>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</si>
  <si>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</si>
  <si>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</si>
  <si>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</si>
  <si>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</si>
  <si>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</si>
  <si>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</si>
  <si>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</si>
  <si>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</si>
  <si>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</si>
  <si>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</si>
  <si>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</si>
  <si>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</si>
  <si>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</si>
  <si>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</si>
  <si>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</si>
  <si>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</si>
  <si>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</si>
  <si>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</si>
  <si>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</si>
  <si>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</si>
  <si>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</si>
  <si>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</si>
  <si>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</si>
  <si>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</si>
  <si>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</si>
  <si>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</si>
  <si>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</si>
  <si>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</si>
  <si>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</si>
  <si>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</si>
  <si>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</si>
  <si>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</si>
  <si>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</si>
  <si>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</si>
  <si>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</si>
  <si>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</si>
  <si>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</si>
  <si>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</si>
  <si>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</si>
  <si>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</si>
  <si>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</si>
  <si>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</si>
  <si>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</si>
  <si>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</si>
  <si>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</si>
  <si>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</si>
  <si>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</si>
  <si>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</si>
  <si>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</si>
  <si>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</si>
  <si>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</si>
  <si>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</si>
  <si>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</si>
  <si>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</si>
  <si>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</si>
  <si>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</si>
  <si>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</si>
  <si>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</si>
  <si>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</si>
  <si>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</si>
  <si>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</si>
  <si>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</si>
  <si>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</si>
  <si>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</si>
  <si>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</si>
  <si>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</si>
  <si>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</si>
  <si>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</si>
  <si>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</si>
  <si>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</si>
  <si>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</si>
  <si>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</si>
  <si>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</si>
  <si>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</si>
  <si>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</si>
  <si>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</si>
  <si>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</si>
  <si>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</si>
  <si>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</si>
  <si>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</si>
  <si>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</si>
  <si>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</si>
  <si>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</si>
  <si>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</si>
  <si>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</si>
  <si>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</si>
  <si>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</si>
  <si>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</si>
  <si>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</si>
  <si>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</si>
  <si>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</si>
  <si>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</si>
  <si>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</si>
  <si>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</si>
  <si>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</si>
  <si>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</si>
  <si>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</si>
  <si>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</si>
  <si>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</si>
  <si>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</si>
  <si>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</si>
  <si>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</si>
  <si>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</si>
  <si>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</si>
  <si>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</si>
  <si>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</si>
  <si>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</si>
  <si>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</si>
  <si>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</si>
  <si>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</si>
  <si>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</si>
  <si>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</si>
  <si>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</si>
  <si>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</si>
  <si>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</si>
  <si>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</si>
  <si>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</si>
  <si>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</si>
  <si>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</si>
  <si>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</si>
  <si>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</si>
  <si>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</si>
  <si>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</si>
  <si>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</si>
  <si>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</si>
  <si>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</si>
  <si>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</si>
  <si>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</si>
  <si>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</si>
  <si>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</si>
  <si>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</si>
  <si>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</si>
  <si>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</si>
  <si>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</si>
  <si>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</si>
  <si>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</si>
  <si>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</si>
  <si>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</si>
  <si>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</si>
  <si>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</si>
  <si>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</si>
  <si>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</si>
  <si>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</si>
  <si>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</si>
  <si>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</si>
  <si>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</si>
  <si>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</si>
  <si>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</si>
  <si>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</si>
  <si>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</si>
  <si>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</si>
  <si>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</si>
  <si>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</si>
  <si>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</si>
  <si>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</si>
  <si>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</si>
  <si>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</si>
  <si>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</si>
  <si>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</si>
  <si>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</si>
  <si>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</si>
  <si>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</si>
  <si>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</si>
  <si>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</si>
  <si>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</si>
  <si>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</si>
  <si>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</si>
  <si>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</si>
  <si>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</si>
  <si>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</si>
  <si>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</si>
  <si>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</si>
  <si>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</si>
  <si>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</si>
  <si>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</si>
  <si>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</si>
  <si>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</si>
  <si>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</si>
  <si>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</si>
  <si>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</si>
  <si>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</si>
  <si>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</si>
  <si>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</si>
  <si>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</si>
  <si>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</si>
  <si>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</si>
  <si>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</si>
  <si>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</si>
  <si>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</si>
  <si>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</si>
  <si>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</si>
  <si>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</si>
  <si>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</si>
  <si>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</si>
  <si>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</si>
  <si>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</si>
  <si>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</si>
  <si>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</si>
  <si>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</si>
  <si>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</si>
  <si>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</si>
  <si>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</si>
  <si>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</si>
  <si>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</si>
  <si>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</si>
  <si>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</si>
  <si>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</si>
  <si>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</si>
  <si>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</si>
  <si>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</si>
  <si>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</si>
  <si>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</si>
  <si>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</si>
  <si>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</si>
  <si>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</si>
  <si>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</si>
  <si>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</si>
  <si>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</si>
  <si>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</si>
  <si>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</si>
  <si>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</si>
  <si>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</si>
  <si>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</si>
  <si>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</si>
  <si>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</si>
  <si>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</si>
  <si>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</si>
  <si>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</si>
  <si>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</si>
  <si>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</si>
  <si>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</si>
  <si>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</si>
  <si>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</si>
  <si>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</si>
  <si>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</si>
  <si>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</si>
  <si>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</si>
  <si>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</si>
  <si>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</si>
  <si>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</si>
  <si>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</si>
  <si>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</si>
  <si>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</si>
  <si>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</si>
  <si>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</si>
  <si>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</si>
  <si>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</si>
  <si>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</si>
  <si>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</si>
  <si>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</si>
  <si>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</si>
  <si>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</si>
  <si>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</si>
  <si>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</si>
  <si>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</si>
  <si>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</si>
  <si>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</si>
  <si>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</si>
  <si>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</si>
  <si>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</si>
  <si>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</si>
  <si>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</si>
  <si>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</si>
  <si>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</si>
  <si>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</si>
  <si>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</si>
  <si>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</si>
  <si>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</si>
  <si>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</si>
  <si>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</si>
  <si>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</si>
  <si>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</si>
  <si>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</si>
  <si>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</si>
  <si>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</si>
  <si>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</si>
  <si>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</si>
  <si>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</si>
  <si>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</si>
  <si>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</si>
  <si>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</si>
  <si>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</si>
  <si>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</si>
  <si>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</si>
  <si>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</si>
  <si>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</si>
  <si>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</si>
  <si>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</si>
  <si>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</si>
  <si>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</si>
  <si>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</si>
  <si>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</si>
  <si>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</si>
  <si>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</si>
  <si>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</si>
  <si>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</si>
  <si>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</si>
  <si>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</si>
  <si>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</si>
  <si>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</si>
  <si>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</si>
  <si>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</si>
  <si>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</si>
  <si>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</si>
  <si>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</si>
  <si>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</si>
  <si>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</si>
  <si>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</si>
  <si>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</si>
  <si>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</si>
  <si>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</si>
  <si>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</si>
  <si>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</si>
  <si>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</si>
  <si>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</si>
  <si>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</si>
  <si>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</si>
  <si>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</si>
  <si>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</si>
  <si>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</si>
  <si>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</si>
  <si>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</si>
  <si>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</si>
  <si>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</si>
  <si>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</si>
  <si>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</si>
  <si>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</si>
  <si>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</si>
  <si>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</si>
  <si>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</si>
  <si>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</si>
  <si>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</si>
  <si>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</si>
  <si>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</si>
  <si>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</si>
  <si>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</si>
  <si>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</si>
  <si>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</si>
  <si>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</si>
  <si>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</si>
  <si>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</si>
  <si>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</si>
  <si>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</si>
  <si>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</si>
  <si>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</si>
  <si>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</si>
  <si>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</si>
  <si>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</si>
  <si>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</si>
  <si>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</si>
  <si>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</si>
  <si>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</si>
  <si>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</si>
  <si>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</si>
  <si>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</si>
  <si>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</si>
  <si>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</si>
  <si>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</si>
  <si>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</si>
  <si>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</si>
  <si>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</si>
  <si>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</si>
  <si>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</si>
  <si>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</si>
  <si>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</si>
  <si>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</si>
  <si>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</si>
  <si>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</si>
  <si>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</si>
  <si>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</si>
  <si>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</si>
  <si>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</si>
  <si>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</si>
  <si>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</si>
  <si>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</si>
  <si>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</si>
  <si>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</si>
  <si>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</si>
  <si>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</si>
  <si>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</si>
  <si>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</si>
  <si>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</si>
  <si>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</si>
  <si>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</si>
  <si>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</si>
  <si>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</si>
  <si>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</si>
  <si>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</si>
  <si>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</si>
  <si>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</si>
  <si>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</si>
  <si>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</si>
  <si>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</si>
  <si>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</si>
  <si>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</si>
  <si>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</si>
  <si>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</si>
  <si>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</si>
  <si>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</si>
  <si>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</si>
  <si>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</si>
  <si>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</si>
  <si>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</si>
  <si>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</si>
  <si>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</si>
  <si>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</si>
  <si>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</si>
  <si>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</si>
  <si>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</si>
  <si>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</si>
  <si>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</si>
  <si>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</si>
  <si>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</si>
  <si>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</si>
  <si>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</si>
  <si>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</si>
  <si>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</si>
  <si>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</si>
  <si>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</si>
  <si>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</si>
  <si>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</si>
  <si>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</si>
  <si>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</si>
  <si>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</si>
  <si>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</si>
  <si>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</si>
  <si>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</si>
  <si>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</si>
  <si>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</si>
  <si>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</si>
  <si>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</si>
  <si>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</si>
  <si>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</si>
  <si>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</si>
  <si>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</si>
  <si>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</si>
  <si>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</si>
  <si>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</si>
  <si>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</si>
  <si>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</si>
  <si>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</si>
  <si>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</si>
  <si>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</si>
  <si>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</si>
  <si>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</si>
  <si>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</si>
  <si>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</si>
  <si>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</si>
  <si>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</si>
  <si>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</si>
  <si>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</si>
  <si>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</si>
  <si>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</si>
  <si>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</si>
  <si>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</si>
  <si>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</si>
  <si>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</si>
  <si>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</si>
  <si>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</si>
  <si>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</si>
  <si>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</si>
  <si>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</si>
  <si>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</si>
  <si>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</si>
  <si>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</si>
  <si>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</si>
  <si>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</si>
  <si>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</si>
  <si>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</si>
  <si>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</si>
  <si>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</si>
  <si>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</si>
  <si>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</si>
  <si>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</si>
  <si>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</si>
  <si>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</si>
  <si>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</si>
  <si>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</si>
  <si>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</si>
  <si>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</si>
  <si>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</si>
  <si>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</si>
  <si>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</si>
  <si>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</si>
  <si>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</si>
  <si>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</si>
  <si>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</si>
  <si>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</si>
  <si>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</si>
  <si>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</si>
  <si>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</si>
  <si>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</si>
  <si>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</si>
  <si>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</si>
  <si>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</si>
  <si>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</si>
  <si>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</si>
  <si>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</si>
  <si>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</si>
  <si>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</si>
  <si>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</si>
  <si>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</si>
  <si>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</si>
  <si>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</si>
  <si>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</si>
  <si>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</si>
  <si>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</si>
  <si>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</si>
  <si>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</si>
  <si>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</si>
  <si>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</si>
  <si>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</si>
  <si>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</si>
  <si>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</si>
  <si>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</si>
  <si>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</si>
  <si>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</si>
  <si>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</si>
  <si>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</si>
  <si>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</si>
  <si>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</si>
  <si>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</si>
  <si>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</si>
  <si>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</si>
  <si>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</si>
  <si>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</si>
  <si>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</si>
  <si>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</si>
  <si>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</si>
  <si>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</si>
  <si>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</si>
  <si>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</si>
  <si>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</si>
  <si>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</si>
  <si>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</si>
  <si>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</si>
  <si>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</si>
  <si>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</si>
  <si>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</si>
  <si>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</si>
  <si>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</si>
  <si>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</si>
  <si>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</si>
  <si>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</si>
  <si>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</si>
  <si>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</si>
  <si>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</si>
  <si>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</si>
  <si>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</si>
  <si>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</si>
  <si>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</si>
  <si>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</si>
  <si>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</si>
  <si>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</si>
  <si>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</si>
  <si>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</si>
  <si>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</si>
  <si>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</si>
  <si>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</si>
  <si>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</si>
  <si>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</si>
  <si>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</si>
  <si>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</si>
  <si>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</si>
  <si>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</si>
  <si>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</si>
  <si>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</si>
  <si>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</si>
  <si>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</si>
  <si>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</si>
  <si>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</si>
  <si>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</si>
  <si>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</si>
  <si>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</si>
  <si>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</si>
  <si>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</si>
  <si>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</si>
  <si>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</si>
  <si>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</si>
  <si>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</si>
  <si>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</si>
  <si>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</si>
  <si>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</si>
  <si>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</si>
  <si>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</si>
  <si>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</si>
  <si>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</si>
  <si>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</si>
  <si>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</si>
  <si>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</si>
  <si>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</si>
  <si>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</si>
  <si>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</si>
  <si>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</si>
  <si>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</si>
  <si>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</si>
  <si>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</si>
  <si>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</si>
  <si>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</si>
  <si>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</si>
  <si>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</si>
  <si>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</si>
  <si>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</si>
  <si>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</si>
  <si>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</si>
  <si>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</si>
  <si>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</si>
  <si>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</si>
  <si>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</si>
  <si>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</si>
  <si>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</si>
  <si>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</si>
  <si>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</si>
  <si>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</si>
  <si>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</si>
  <si>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</si>
  <si>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</si>
  <si>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</si>
  <si>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</si>
  <si>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</si>
  <si>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</si>
  <si>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</si>
  <si>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</si>
  <si>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</si>
  <si>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</si>
  <si>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</si>
  <si>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</si>
  <si>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</si>
  <si>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</si>
  <si>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</si>
  <si>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</si>
  <si>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</si>
  <si>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</si>
  <si>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</si>
  <si>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</si>
  <si>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</si>
  <si>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</si>
  <si>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</si>
  <si>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</si>
  <si>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</si>
  <si>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</si>
  <si>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</si>
  <si>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</si>
  <si>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</si>
  <si>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</si>
  <si>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</si>
  <si>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</si>
  <si>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</si>
  <si>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</si>
  <si>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</si>
  <si>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</si>
  <si>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</si>
  <si>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</si>
  <si>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</si>
  <si>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</si>
  <si>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</si>
  <si>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</si>
  <si>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</si>
  <si>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</si>
  <si>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</si>
  <si>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</si>
  <si>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</si>
  <si>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</si>
  <si>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</si>
  <si>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</si>
  <si>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</si>
  <si>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</si>
  <si>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</si>
  <si>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</si>
  <si>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</si>
  <si>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</si>
  <si>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</si>
  <si>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</si>
  <si>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</si>
  <si>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</si>
  <si>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</si>
  <si>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</si>
  <si>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</si>
  <si>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</si>
  <si>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</si>
  <si>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</si>
  <si>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</si>
  <si>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</si>
  <si>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</si>
  <si>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</si>
  <si>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</si>
  <si>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</si>
  <si>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</si>
  <si>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</si>
  <si>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</si>
  <si>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</si>
  <si>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</si>
  <si>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</si>
  <si>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</si>
  <si>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</si>
  <si>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</si>
  <si>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</si>
  <si>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</si>
  <si>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</si>
  <si>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</si>
  <si>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</si>
  <si>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</si>
  <si>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</si>
  <si>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</si>
  <si>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</si>
  <si>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</si>
  <si>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</si>
  <si>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</si>
  <si>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</si>
  <si>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</si>
  <si>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</si>
  <si>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</si>
  <si>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</si>
  <si>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</si>
  <si>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</si>
  <si>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</si>
  <si>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</si>
  <si>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</si>
  <si>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</si>
  <si>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</si>
  <si>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</si>
  <si>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</si>
  <si>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</si>
  <si>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</si>
  <si>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</si>
  <si>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</si>
  <si>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</si>
  <si>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</si>
  <si>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</si>
  <si>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</si>
  <si>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</si>
  <si>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</si>
  <si>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</si>
  <si>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</si>
  <si>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</si>
  <si>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</si>
  <si>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</si>
  <si>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</si>
  <si>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</si>
  <si>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</si>
  <si>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</si>
  <si>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</si>
  <si>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</si>
  <si>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</si>
  <si>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</si>
  <si>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</si>
  <si>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</si>
  <si>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</si>
  <si>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</si>
  <si>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</si>
  <si>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</si>
  <si>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</si>
  <si>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</si>
  <si>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</si>
  <si>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</si>
  <si>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</si>
  <si>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</si>
  <si>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</si>
  <si>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</si>
  <si>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</si>
  <si>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</si>
  <si>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</si>
  <si>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</si>
  <si>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</si>
  <si>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</si>
  <si>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</si>
  <si>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</si>
  <si>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</si>
  <si>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</si>
  <si>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</si>
  <si>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</si>
  <si>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</si>
  <si>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</si>
  <si>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</si>
  <si>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</si>
  <si>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</si>
  <si>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</si>
  <si>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</si>
  <si>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</si>
  <si>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</si>
  <si>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</si>
  <si>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</si>
  <si>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</si>
  <si>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</si>
  <si>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</si>
  <si>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</si>
  <si>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</si>
  <si>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</si>
  <si>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</si>
  <si>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</si>
  <si>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</si>
  <si>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</si>
  <si>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</si>
  <si>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</si>
  <si>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</si>
  <si>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</si>
  <si>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</si>
  <si>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</si>
  <si>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</si>
  <si>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</si>
  <si>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</si>
  <si>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</si>
  <si>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</si>
  <si>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</si>
  <si>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</si>
  <si>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</si>
  <si>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</si>
  <si>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</si>
  <si>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</si>
  <si>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</si>
  <si>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</si>
  <si>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</si>
  <si>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</si>
  <si>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</si>
  <si>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</si>
  <si>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</si>
  <si>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</si>
  <si>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</si>
  <si>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</si>
  <si>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</si>
  <si>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</si>
  <si>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</si>
  <si>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</si>
  <si>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</si>
  <si>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</si>
  <si>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</si>
  <si>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</si>
  <si>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</si>
  <si>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</si>
  <si>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</si>
  <si>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</si>
  <si>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</si>
  <si>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</si>
  <si>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</si>
  <si>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</si>
  <si>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</si>
  <si>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</si>
  <si>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</si>
  <si>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</si>
  <si>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</si>
  <si>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</si>
  <si>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</si>
  <si>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</si>
  <si>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</si>
  <si>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</si>
  <si>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</si>
  <si>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</si>
  <si>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</si>
  <si>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</si>
  <si>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</si>
  <si>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</si>
  <si>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</si>
  <si>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</si>
  <si>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</si>
  <si>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</si>
  <si>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</si>
  <si>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</si>
  <si>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</si>
  <si>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</si>
  <si>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</si>
  <si>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</si>
  <si>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</si>
  <si>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</si>
  <si>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</si>
  <si>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</si>
  <si>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</si>
  <si>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</si>
  <si>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</si>
  <si>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</si>
  <si>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</si>
  <si>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</si>
  <si>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</si>
  <si>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</si>
  <si>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</si>
  <si>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</si>
  <si>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</si>
  <si>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</si>
  <si>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</si>
  <si>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</si>
  <si>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</si>
  <si>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</si>
  <si>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</si>
  <si>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</si>
  <si>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</si>
  <si>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</si>
  <si>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</si>
  <si>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</si>
  <si>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</si>
  <si>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</si>
  <si>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</si>
  <si>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</si>
  <si>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</si>
  <si>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</si>
  <si>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</si>
  <si>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</si>
  <si>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</si>
  <si>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</si>
  <si>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</si>
  <si>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</si>
  <si>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</si>
  <si>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</si>
  <si>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</si>
  <si>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</si>
  <si>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</si>
  <si>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</si>
  <si>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</si>
  <si>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</si>
  <si>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</si>
  <si>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</si>
  <si>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</si>
  <si>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</si>
  <si>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</si>
  <si>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</si>
  <si>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</si>
  <si>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</si>
  <si>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</si>
  <si>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</si>
  <si>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</si>
  <si>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</si>
  <si>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</si>
  <si>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</si>
  <si>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</si>
  <si>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</si>
  <si>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</si>
  <si>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</si>
  <si>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</si>
  <si>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</si>
  <si>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</si>
  <si>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</si>
  <si>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</si>
  <si>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</si>
  <si>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</si>
  <si>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</si>
  <si>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</si>
  <si>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</si>
  <si>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</si>
  <si>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</si>
  <si>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</si>
  <si>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</si>
  <si>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</si>
  <si>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</si>
  <si>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</si>
  <si>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</si>
  <si>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</si>
  <si>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</si>
  <si>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</si>
  <si>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</si>
  <si>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</si>
  <si>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</si>
  <si>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</si>
  <si>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</si>
  <si>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</si>
  <si>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</si>
  <si>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</si>
  <si>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</si>
  <si>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</si>
  <si>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</si>
  <si>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</si>
  <si>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</si>
  <si>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</si>
  <si>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</si>
  <si>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</si>
  <si>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</si>
  <si>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</si>
  <si>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</si>
  <si>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</si>
  <si>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</si>
  <si>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</si>
  <si>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</si>
  <si>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</si>
  <si>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</si>
  <si>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</si>
  <si>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</si>
  <si>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</si>
  <si>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</si>
  <si>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</si>
  <si>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</si>
  <si>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</si>
  <si>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</si>
  <si>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</si>
  <si>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</si>
  <si>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</si>
  <si>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</si>
  <si>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</si>
  <si>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</si>
  <si>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</si>
  <si>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</si>
  <si>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</si>
  <si>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</si>
  <si>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</si>
  <si>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</si>
  <si>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</si>
  <si>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</si>
  <si>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</si>
  <si>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</si>
  <si>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</si>
  <si>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</si>
  <si>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</si>
  <si>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</si>
  <si>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</si>
  <si>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</si>
  <si>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</si>
  <si>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</si>
  <si>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</si>
  <si>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</si>
  <si>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</si>
  <si>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</si>
  <si>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</si>
  <si>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</si>
  <si>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</si>
  <si>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</si>
  <si>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</si>
  <si>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</si>
  <si>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</si>
  <si>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</si>
  <si>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</si>
  <si>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</si>
  <si>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</si>
  <si>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</si>
  <si>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</si>
  <si>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</si>
  <si>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</si>
  <si>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</si>
  <si>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</si>
  <si>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</si>
  <si>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</si>
  <si>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</si>
  <si>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</si>
  <si>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</si>
  <si>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</si>
  <si>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</si>
  <si>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</si>
  <si>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</si>
  <si>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</si>
  <si>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</si>
  <si>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</si>
  <si>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</si>
  <si>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</si>
  <si>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</si>
  <si>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</si>
  <si>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</si>
  <si>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</si>
  <si>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</si>
  <si>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</si>
  <si>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</si>
  <si>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</si>
  <si>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</si>
  <si>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</si>
  <si>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</si>
  <si>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</si>
  <si>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</si>
  <si>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</si>
  <si>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</si>
  <si>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</si>
  <si>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</si>
  <si>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</si>
  <si>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</si>
  <si>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</si>
  <si>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</si>
  <si>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</si>
  <si>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</si>
  <si>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</si>
  <si>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</si>
  <si>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</si>
  <si>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</si>
  <si>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</si>
  <si>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</si>
  <si>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</si>
  <si>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</si>
  <si>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</si>
  <si>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</si>
  <si>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</si>
  <si>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</si>
  <si>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</si>
  <si>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</si>
  <si>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</si>
  <si>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</si>
  <si>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</si>
  <si>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</si>
  <si>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</si>
  <si>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</si>
  <si>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</si>
  <si>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</si>
  <si>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</si>
  <si>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</si>
  <si>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</si>
  <si>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</si>
  <si>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</si>
  <si>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</si>
  <si>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</si>
  <si>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</si>
  <si>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</si>
  <si>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</si>
  <si>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</si>
  <si>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</si>
  <si>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</si>
  <si>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</si>
  <si>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</si>
  <si>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</si>
  <si>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</si>
  <si>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</si>
  <si>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</si>
  <si>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</si>
  <si>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</si>
  <si>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</si>
  <si>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</si>
  <si>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</si>
  <si>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</si>
  <si>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</si>
  <si>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</si>
  <si>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</si>
  <si>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</si>
  <si>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</si>
  <si>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</si>
  <si>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</si>
  <si>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</si>
  <si>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</si>
  <si>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</si>
  <si>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</si>
  <si>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</si>
  <si>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</si>
  <si>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</si>
  <si>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</si>
  <si>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</si>
  <si>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</si>
  <si>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</si>
  <si>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</si>
  <si>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</si>
  <si>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</si>
  <si>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</si>
  <si>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</si>
  <si>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</si>
  <si>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</si>
  <si>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</si>
  <si>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</si>
  <si>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</si>
  <si>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</si>
  <si>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</si>
  <si>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</si>
  <si>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</si>
  <si>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</si>
  <si>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</si>
  <si>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</si>
  <si>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</si>
  <si>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</si>
  <si>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</si>
  <si>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</si>
  <si>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</si>
  <si>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</si>
  <si>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</si>
  <si>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</si>
  <si>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</si>
  <si>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</si>
  <si>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</si>
  <si>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</si>
  <si>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</si>
  <si>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</si>
  <si>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</si>
  <si>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</si>
  <si>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</si>
  <si>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</si>
  <si>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</si>
  <si>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</si>
  <si>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</si>
  <si>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</si>
  <si>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</si>
  <si>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</si>
  <si>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</si>
  <si>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</si>
  <si>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</si>
  <si>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</si>
  <si>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</si>
  <si>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</si>
  <si>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</si>
  <si>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</si>
  <si>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</si>
  <si>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</si>
  <si>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</si>
  <si>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</si>
  <si>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</si>
  <si>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</si>
  <si>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</si>
  <si>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</si>
  <si>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</si>
  <si>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</si>
  <si>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</si>
  <si>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</si>
  <si>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</si>
  <si>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</si>
  <si>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</si>
  <si>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</si>
  <si>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</si>
  <si>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</si>
  <si>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</si>
  <si>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</si>
  <si>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</si>
  <si>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</si>
  <si>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</si>
  <si>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</si>
  <si>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</si>
  <si>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</si>
  <si>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</si>
  <si>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</si>
  <si>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</si>
  <si>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</si>
  <si>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</si>
  <si>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</si>
  <si>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</si>
  <si>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</si>
  <si>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</si>
  <si>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</si>
  <si>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</si>
  <si>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</si>
  <si>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</si>
  <si>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</si>
  <si>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</si>
  <si>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</si>
  <si>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</si>
  <si>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</si>
  <si>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</si>
  <si>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</si>
  <si>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</si>
  <si>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</si>
  <si>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</si>
  <si>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</si>
  <si>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</si>
  <si>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</si>
  <si>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</si>
  <si>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</si>
  <si>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</si>
  <si>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</si>
  <si>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</si>
  <si>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</si>
  <si>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</si>
  <si>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</si>
  <si>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</si>
  <si>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</si>
  <si>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</si>
  <si>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</si>
  <si>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</si>
  <si>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</si>
  <si>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</si>
  <si>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</si>
  <si>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</si>
  <si>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</si>
  <si>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</si>
  <si>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</si>
  <si>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</si>
  <si>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</si>
  <si>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</si>
  <si>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</si>
  <si>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</si>
  <si>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</si>
  <si>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</si>
  <si>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</si>
  <si>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</si>
  <si>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</si>
  <si>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</si>
  <si>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</si>
  <si>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</si>
  <si>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</si>
  <si>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</si>
  <si>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</si>
  <si>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</si>
  <si>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</si>
  <si>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</si>
  <si>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</si>
  <si>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</si>
  <si>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</si>
  <si>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</si>
  <si>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</si>
  <si>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</si>
  <si>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</si>
  <si>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</si>
  <si>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</si>
  <si>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</si>
  <si>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</si>
  <si>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</si>
  <si>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</si>
  <si>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</si>
  <si>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</si>
  <si>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</si>
  <si>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</si>
  <si>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</si>
  <si>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</si>
  <si>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</si>
  <si>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</si>
  <si>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</si>
  <si>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</si>
  <si>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</si>
  <si>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</si>
  <si>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</si>
  <si>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</si>
  <si>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</si>
  <si>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</si>
  <si>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</si>
  <si>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</si>
  <si>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</si>
  <si>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</si>
  <si>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</si>
  <si>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</si>
  <si>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</si>
  <si>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</si>
  <si>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</si>
  <si>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</si>
  <si>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</si>
  <si>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</si>
  <si>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</si>
  <si>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</si>
  <si>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</si>
  <si>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</si>
  <si>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</si>
  <si>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</si>
  <si>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</si>
  <si>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</si>
  <si>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</si>
  <si>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</si>
  <si>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</si>
  <si>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</si>
  <si>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</si>
  <si>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</si>
  <si>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</si>
  <si>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</si>
  <si>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</si>
  <si>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</si>
  <si>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</si>
  <si>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</si>
  <si>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</si>
  <si>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</si>
  <si>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</si>
  <si>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</si>
  <si>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</si>
  <si>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</si>
  <si>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</si>
  <si>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</si>
  <si>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</si>
  <si>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</si>
  <si>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</si>
  <si>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</si>
  <si>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</si>
  <si>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</si>
  <si>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</si>
  <si>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</si>
  <si>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</si>
  <si>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</si>
  <si>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</si>
  <si>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</si>
  <si>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</si>
  <si>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</si>
  <si>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</si>
  <si>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</si>
  <si>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</si>
  <si>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</si>
  <si>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</si>
  <si>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</si>
  <si>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</si>
  <si>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</si>
  <si>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</si>
  <si>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</si>
  <si>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</si>
  <si>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</si>
  <si>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</si>
  <si>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</si>
  <si>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</si>
  <si>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</si>
  <si>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</si>
  <si>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</si>
  <si>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</si>
  <si>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</si>
  <si>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</si>
  <si>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</si>
  <si>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</si>
  <si>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</si>
  <si>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</si>
  <si>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</si>
  <si>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</si>
  <si>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</si>
  <si>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</si>
  <si>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</si>
  <si>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</si>
  <si>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</si>
  <si>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</si>
  <si>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</si>
  <si>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</si>
  <si>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</si>
  <si>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</si>
  <si>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</si>
  <si>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</si>
  <si>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</si>
  <si>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</si>
  <si>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</si>
  <si>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</si>
  <si>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</si>
  <si>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</si>
  <si>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</si>
  <si>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</si>
  <si>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</si>
  <si>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</si>
  <si>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</si>
  <si>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</si>
  <si>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</si>
  <si>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</si>
  <si>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</si>
  <si>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</si>
  <si>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</si>
  <si>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</si>
  <si>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</si>
  <si>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</si>
  <si>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</si>
  <si>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</si>
  <si>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</si>
  <si>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</si>
  <si>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</si>
  <si>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</si>
  <si>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</si>
  <si>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</si>
  <si>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</si>
  <si>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</si>
  <si>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</si>
  <si>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</si>
  <si>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</si>
  <si>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</si>
  <si>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</si>
  <si>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</si>
  <si>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</si>
  <si>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</si>
  <si>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</si>
  <si>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</si>
  <si>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</si>
  <si>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</si>
  <si>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</si>
  <si>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</si>
  <si>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</si>
  <si>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</si>
  <si>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</si>
  <si>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</si>
  <si>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</si>
  <si>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</si>
  <si>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</si>
  <si>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</si>
  <si>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</si>
  <si>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</si>
  <si>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</si>
  <si>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</si>
  <si>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</si>
  <si>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</si>
  <si>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</si>
  <si>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</si>
  <si>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</si>
  <si>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</si>
  <si>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</si>
  <si>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</si>
  <si>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</si>
  <si>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</si>
  <si>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</si>
  <si>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</si>
  <si>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</si>
  <si>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</si>
  <si>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</si>
  <si>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</si>
  <si>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</si>
  <si>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</si>
  <si>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</si>
  <si>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</si>
  <si>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</si>
  <si>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</si>
  <si>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</si>
  <si>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</si>
  <si>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</si>
  <si>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</si>
  <si>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</si>
  <si>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</si>
  <si>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</si>
  <si>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</si>
  <si>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</si>
  <si>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</si>
  <si>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</si>
  <si>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</si>
  <si>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</si>
  <si>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</si>
  <si>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</si>
  <si>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</si>
  <si>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</si>
  <si>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</si>
  <si>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</si>
  <si>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</si>
  <si>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</si>
  <si>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</si>
  <si>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</si>
  <si>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</si>
  <si>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</si>
  <si>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</si>
  <si>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</si>
  <si>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</si>
  <si>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</si>
  <si>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</si>
  <si>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</si>
  <si>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</si>
  <si>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</si>
  <si>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</si>
  <si>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</si>
  <si>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</si>
  <si>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</si>
  <si>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</si>
  <si>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</si>
  <si>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</si>
  <si>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</si>
  <si>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</si>
  <si>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</si>
  <si>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</si>
  <si>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</si>
  <si>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</si>
  <si>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</si>
  <si>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</si>
  <si>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</si>
  <si>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</si>
  <si>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</si>
  <si>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</si>
  <si>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</si>
  <si>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</si>
  <si>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</si>
  <si>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</si>
  <si>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</si>
  <si>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</si>
  <si>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</si>
  <si>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</si>
  <si>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</si>
  <si>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</si>
  <si>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</si>
  <si>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</si>
  <si>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</si>
  <si>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</si>
  <si>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</si>
  <si>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</si>
  <si>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</si>
  <si>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</si>
  <si>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</si>
  <si>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</si>
  <si>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</si>
  <si>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</si>
  <si>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</si>
  <si>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</si>
  <si>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</si>
  <si>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</si>
  <si>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</si>
  <si>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</si>
  <si>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</si>
  <si>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</si>
  <si>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</si>
  <si>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</si>
  <si>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</si>
  <si>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</si>
  <si>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</si>
  <si>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</si>
  <si>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</si>
  <si>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</si>
  <si>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</si>
  <si>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</si>
  <si>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</si>
  <si>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</si>
  <si>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</si>
  <si>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</si>
  <si>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</si>
  <si>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</si>
  <si>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</si>
  <si>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</si>
  <si>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</si>
  <si>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</si>
  <si>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</si>
  <si>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</si>
  <si>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</si>
  <si>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</si>
  <si>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</si>
  <si>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</si>
  <si>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</si>
  <si>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</si>
  <si>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</si>
  <si>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</si>
  <si>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</si>
  <si>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</si>
  <si>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</si>
  <si>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</si>
  <si>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</si>
  <si>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</si>
  <si>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</si>
  <si>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</si>
  <si>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</si>
  <si>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</si>
  <si>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</si>
  <si>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</si>
  <si>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</si>
  <si>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</si>
  <si>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</si>
  <si>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</si>
  <si>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</si>
  <si>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</si>
  <si>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</si>
  <si>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</si>
  <si>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</si>
  <si>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</si>
  <si>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</si>
  <si>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</si>
  <si>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</si>
  <si>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</si>
  <si>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</si>
  <si>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</si>
  <si>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</si>
  <si>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</si>
  <si>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</si>
  <si>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</si>
  <si>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</si>
  <si>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</si>
  <si>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</si>
  <si>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</si>
  <si>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</si>
  <si>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</si>
  <si>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</si>
  <si>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</si>
  <si>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</si>
  <si>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</si>
  <si>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</si>
  <si>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</si>
  <si>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</si>
  <si>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</si>
  <si>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</si>
  <si>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</si>
  <si>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</si>
  <si>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</si>
  <si>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</si>
  <si>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</si>
  <si>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</si>
  <si>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</si>
  <si>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</si>
  <si>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</si>
  <si>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</si>
  <si>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</si>
  <si>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</si>
  <si>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</si>
  <si>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</si>
  <si>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</si>
  <si>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</si>
  <si>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</si>
  <si>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</si>
  <si>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</si>
  <si>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</si>
  <si>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</si>
  <si>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</si>
  <si>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</si>
  <si>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</si>
  <si>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</si>
  <si>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</si>
  <si>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</si>
  <si>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</si>
  <si>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</si>
  <si>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</si>
  <si>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</si>
  <si>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</si>
  <si>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</si>
  <si>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</si>
  <si>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</si>
  <si>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</si>
  <si>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</si>
  <si>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</si>
  <si>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</si>
  <si>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</si>
  <si>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</si>
  <si>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</si>
  <si>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</si>
  <si>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</si>
  <si>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</si>
  <si>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</si>
  <si>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</si>
  <si>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</si>
  <si>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</si>
  <si>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</si>
  <si>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</si>
  <si>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</si>
  <si>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</si>
  <si>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</si>
  <si>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</si>
  <si>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</si>
  <si>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</si>
  <si>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</si>
  <si>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</si>
  <si>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</si>
  <si>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</si>
  <si>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</si>
  <si>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</si>
  <si>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</si>
  <si>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</si>
  <si>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</si>
  <si>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</si>
  <si>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</si>
  <si>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</si>
  <si>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</si>
  <si>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</si>
  <si>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</si>
  <si>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</si>
  <si>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</si>
  <si>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</si>
  <si>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</si>
  <si>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</si>
  <si>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</si>
  <si>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</si>
  <si>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</si>
  <si>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</si>
  <si>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</si>
  <si>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</si>
  <si>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</si>
  <si>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</si>
  <si>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</si>
  <si>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</si>
  <si>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</si>
  <si>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</si>
  <si>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</si>
  <si>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</si>
  <si>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</si>
  <si>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</si>
  <si>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</si>
  <si>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</si>
  <si>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</si>
  <si>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</si>
  <si>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</si>
  <si>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</si>
  <si>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</si>
  <si>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</si>
  <si>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</si>
  <si>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</si>
  <si>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</si>
  <si>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</si>
  <si>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</si>
  <si>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</si>
  <si>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</si>
  <si>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</si>
  <si>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</si>
  <si>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</si>
  <si>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</si>
  <si>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</si>
  <si>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</si>
  <si>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</si>
  <si>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</si>
  <si>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</si>
  <si>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</si>
  <si>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</si>
  <si>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</si>
  <si>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</si>
  <si>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</si>
  <si>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</si>
  <si>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</si>
  <si>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</si>
  <si>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</si>
  <si>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</si>
  <si>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</si>
  <si>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</si>
  <si>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</si>
  <si>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</si>
  <si>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</si>
  <si>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</si>
  <si>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</si>
  <si>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</si>
  <si>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</si>
  <si>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</si>
  <si>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</si>
  <si>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</si>
  <si>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</si>
  <si>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</si>
  <si>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</si>
  <si>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</si>
  <si>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</si>
  <si>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</si>
  <si>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</si>
  <si>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</si>
  <si>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</si>
  <si>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</si>
  <si>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</si>
  <si>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</si>
  <si>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</si>
  <si>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</si>
  <si>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</si>
  <si>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</si>
  <si>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</si>
  <si>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</si>
  <si>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</si>
  <si>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</si>
  <si>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</si>
  <si>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</si>
  <si>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</si>
  <si>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</si>
  <si>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</si>
  <si>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</si>
  <si>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</si>
  <si>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</si>
  <si>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</si>
  <si>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</si>
  <si>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</si>
  <si>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</si>
  <si>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</si>
  <si>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</si>
  <si>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</si>
  <si>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</si>
  <si>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</si>
  <si>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</si>
  <si>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</si>
  <si>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</si>
  <si>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</si>
  <si>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</si>
  <si>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</si>
  <si>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</si>
  <si>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</si>
  <si>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</si>
  <si>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</si>
  <si>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</si>
  <si>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</si>
  <si>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</si>
  <si>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</si>
  <si>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</si>
  <si>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</si>
  <si>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</si>
  <si>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</si>
  <si>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</si>
  <si>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</si>
  <si>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</si>
  <si>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</si>
  <si>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</si>
  <si>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</si>
  <si>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</si>
  <si>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</si>
  <si>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</si>
  <si>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</si>
  <si>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</si>
  <si>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</si>
  <si>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</si>
  <si>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</si>
  <si>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</si>
  <si>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</si>
  <si>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</si>
  <si>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</si>
  <si>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</si>
  <si>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</si>
  <si>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</si>
  <si>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</si>
  <si>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</si>
  <si>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</si>
  <si>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</si>
  <si>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</si>
  <si>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</si>
  <si>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</si>
  <si>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</si>
  <si>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</si>
  <si>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</si>
  <si>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</si>
  <si>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</si>
  <si>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</si>
  <si>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</si>
  <si>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</si>
  <si>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</si>
  <si>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</si>
  <si>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</si>
  <si>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</si>
  <si>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</si>
  <si>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</si>
  <si>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</si>
  <si>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</si>
  <si>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</si>
  <si>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</si>
  <si>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</si>
  <si>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</si>
  <si>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</si>
  <si>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</si>
  <si>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</si>
  <si>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</si>
  <si>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</si>
  <si>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</si>
  <si>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</si>
  <si>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</si>
  <si>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</si>
  <si>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</si>
  <si>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</si>
  <si>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</si>
  <si>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</si>
  <si>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</si>
  <si>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</si>
  <si>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</si>
  <si>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</si>
  <si>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</si>
  <si>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</si>
  <si>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</si>
  <si>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</si>
  <si>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</si>
  <si>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</si>
  <si>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</si>
  <si>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</si>
  <si>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</si>
  <si>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</si>
  <si>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</si>
  <si>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</si>
  <si>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</si>
  <si>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</si>
  <si>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</si>
  <si>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</si>
  <si>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</si>
  <si>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</si>
  <si>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</si>
  <si>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</si>
  <si>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</si>
  <si>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</si>
  <si>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</si>
  <si>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</si>
  <si>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</si>
  <si>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</si>
  <si>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</si>
  <si>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</si>
  <si>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</si>
  <si>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</si>
  <si>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</si>
  <si>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</si>
  <si>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</si>
  <si>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</si>
  <si>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</si>
  <si>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</si>
  <si>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</si>
  <si>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</si>
  <si>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</si>
  <si>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</si>
  <si>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</si>
  <si>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</si>
  <si>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</si>
  <si>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</si>
  <si>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</si>
  <si>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</si>
  <si>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</si>
  <si>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</si>
  <si>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</si>
  <si>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</si>
  <si>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</si>
  <si>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</si>
  <si>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</si>
  <si>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</si>
  <si>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</si>
  <si>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</si>
  <si>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</si>
  <si>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</si>
  <si>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</si>
  <si>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</si>
  <si>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</si>
  <si>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</si>
  <si>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</si>
  <si>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</si>
  <si>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</si>
  <si>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</si>
  <si>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</si>
  <si>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</si>
  <si>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</si>
  <si>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</si>
  <si>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</si>
  <si>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</si>
  <si>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</si>
  <si>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</si>
  <si>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</si>
  <si>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</si>
  <si>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</si>
  <si>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</si>
  <si>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</si>
  <si>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</si>
  <si>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</si>
  <si>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</si>
  <si>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</si>
  <si>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</si>
  <si>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</si>
  <si>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</si>
  <si>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</si>
  <si>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</si>
  <si>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</si>
  <si>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</si>
  <si>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</si>
  <si>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</si>
  <si>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</si>
  <si>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</si>
  <si>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</si>
  <si>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</si>
  <si>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</si>
  <si>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</si>
  <si>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</si>
  <si>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</si>
  <si>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</si>
  <si>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</si>
  <si>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</si>
  <si>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</si>
  <si>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</si>
  <si>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</si>
  <si>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</si>
  <si>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</si>
  <si>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</si>
  <si>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</si>
  <si>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</si>
  <si>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</si>
  <si>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</si>
  <si>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</si>
  <si>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</si>
  <si>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</si>
  <si>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</si>
  <si>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</si>
  <si>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</si>
  <si>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</si>
  <si>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</si>
  <si>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</si>
  <si>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</si>
  <si>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</si>
  <si>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</si>
  <si>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</si>
  <si>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</si>
  <si>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</si>
  <si>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</si>
  <si>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</si>
  <si>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</si>
  <si>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</si>
  <si>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</si>
  <si>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</si>
  <si>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</si>
  <si>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</si>
  <si>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</si>
  <si>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</si>
  <si>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</si>
  <si>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</si>
  <si>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</si>
  <si>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</si>
  <si>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</si>
  <si>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</si>
  <si>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</si>
  <si>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</si>
  <si>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</si>
  <si>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</si>
  <si>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</si>
  <si>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</si>
  <si>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</si>
  <si>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</si>
  <si>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</si>
  <si>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</si>
  <si>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</si>
  <si>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</si>
  <si>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</si>
  <si>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</si>
  <si>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</si>
  <si>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</si>
  <si>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</si>
  <si>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</si>
  <si>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</si>
  <si>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</si>
  <si>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</si>
  <si>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</si>
  <si>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</si>
  <si>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</si>
  <si>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</si>
  <si>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</si>
  <si>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</si>
  <si>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</si>
  <si>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</si>
  <si>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</si>
  <si>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</si>
  <si>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</si>
  <si>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</si>
  <si>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</si>
  <si>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</si>
  <si>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</si>
  <si>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</si>
  <si>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</si>
  <si>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</si>
  <si>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</si>
  <si>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</si>
  <si>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</si>
  <si>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</si>
  <si>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</si>
  <si>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</si>
  <si>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</si>
  <si>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</si>
  <si>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</si>
  <si>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</si>
  <si>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</si>
  <si>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</si>
  <si>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</si>
  <si>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</si>
  <si>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</si>
  <si>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</si>
  <si>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</si>
  <si>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</si>
  <si>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</si>
  <si>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</si>
  <si>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</si>
  <si>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</si>
  <si>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</si>
  <si>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</si>
  <si>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</si>
  <si>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</si>
  <si>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</si>
  <si>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</si>
  <si>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</si>
  <si>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</si>
  <si>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</si>
  <si>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</si>
  <si>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</si>
  <si>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</si>
  <si>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</si>
  <si>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</si>
  <si>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</si>
  <si>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</si>
  <si>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</si>
  <si>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</si>
  <si>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</si>
  <si>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</si>
  <si>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</si>
  <si>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</si>
  <si>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</si>
  <si>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</si>
  <si>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</si>
  <si>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</si>
  <si>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</si>
  <si>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</si>
  <si>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</si>
  <si>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</si>
  <si>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</si>
  <si>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</si>
  <si>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</si>
  <si>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</si>
  <si>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</si>
  <si>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</si>
  <si>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</si>
  <si>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</si>
  <si>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</si>
  <si>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</si>
  <si>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</si>
  <si>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</si>
  <si>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</si>
  <si>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</si>
  <si>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</si>
  <si>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</si>
  <si>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</si>
  <si>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</si>
  <si>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</si>
  <si>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</si>
  <si>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</si>
  <si>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</si>
  <si>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</si>
  <si>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</si>
  <si>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</si>
  <si>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</si>
  <si>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</si>
  <si>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</si>
  <si>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</si>
  <si>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</si>
  <si>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</si>
  <si>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</si>
  <si>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</si>
  <si>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</si>
  <si>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</si>
  <si>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</si>
  <si>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</si>
  <si>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</si>
  <si>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</si>
  <si>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</si>
  <si>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</si>
  <si>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</si>
  <si>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</si>
  <si>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</si>
  <si>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</si>
  <si>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</si>
  <si>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</si>
  <si>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</si>
  <si>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</si>
  <si>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</si>
  <si>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</si>
  <si>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</si>
  <si>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</si>
  <si>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</si>
  <si>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</si>
  <si>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</si>
  <si>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</si>
  <si>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</si>
  <si>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</si>
  <si>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</si>
  <si>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</si>
  <si>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</si>
  <si>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</si>
  <si>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</si>
  <si>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</si>
  <si>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</si>
  <si>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</si>
  <si>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</si>
  <si>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</si>
  <si>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</si>
  <si>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</si>
  <si>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</si>
  <si>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</si>
  <si>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</si>
  <si>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</si>
  <si>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</si>
  <si>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</si>
  <si>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</si>
  <si>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</si>
  <si>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</si>
  <si>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</si>
  <si>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</si>
  <si>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</si>
  <si>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</si>
  <si>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</si>
  <si>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</si>
  <si>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</si>
  <si>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</si>
  <si>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</si>
  <si>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</si>
  <si>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</si>
  <si>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</si>
  <si>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</si>
  <si>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</si>
  <si>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</si>
  <si>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</si>
  <si>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</si>
  <si>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</si>
  <si>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</si>
  <si>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</si>
  <si>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</si>
  <si>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</si>
  <si>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</si>
  <si>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</si>
  <si>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</si>
  <si>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</si>
  <si>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</si>
  <si>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</si>
  <si>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</si>
  <si>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</si>
  <si>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</si>
  <si>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</si>
  <si>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</si>
  <si>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</si>
  <si>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</si>
  <si>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</si>
  <si>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</si>
  <si>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</si>
  <si>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</si>
  <si>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</si>
  <si>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</si>
  <si>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</si>
  <si>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</si>
  <si>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</si>
  <si>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</si>
  <si>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</si>
  <si>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</si>
  <si>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</si>
  <si>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</si>
  <si>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</si>
  <si>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</si>
  <si>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</si>
  <si>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</si>
  <si>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</si>
  <si>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</si>
  <si>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</si>
  <si>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</si>
  <si>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</si>
  <si>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</si>
  <si>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</si>
  <si>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</si>
  <si>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</si>
  <si>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</si>
  <si>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</si>
  <si>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</si>
  <si>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</si>
  <si>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</si>
  <si>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</si>
  <si>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</si>
  <si>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</si>
  <si>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</si>
  <si>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</si>
  <si>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</si>
  <si>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</si>
  <si>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</si>
  <si>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</si>
  <si>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</si>
  <si>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</si>
  <si>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</si>
  <si>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</si>
  <si>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</si>
  <si>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</si>
  <si>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</si>
  <si>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</si>
  <si>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</si>
  <si>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</si>
  <si>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</si>
  <si>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</si>
  <si>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</si>
  <si>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</si>
  <si>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</si>
  <si>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</si>
  <si>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</si>
  <si>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</si>
  <si>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</si>
  <si>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</si>
  <si>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</si>
  <si>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</si>
  <si>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</si>
  <si>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</si>
  <si>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</si>
  <si>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</si>
  <si>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</si>
  <si>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</si>
  <si>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</si>
  <si>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</si>
  <si>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</si>
  <si>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</si>
  <si>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</si>
  <si>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</si>
  <si>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</si>
  <si>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</si>
  <si>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</si>
  <si>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</si>
  <si>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</si>
  <si>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</si>
  <si>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</si>
  <si>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</si>
  <si>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</si>
  <si>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</si>
  <si>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</si>
  <si>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</si>
  <si>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</si>
  <si>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</si>
  <si>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</si>
  <si>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</si>
  <si>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</si>
  <si>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</si>
  <si>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</si>
  <si>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</si>
  <si>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</si>
  <si>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</si>
  <si>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</si>
  <si>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</si>
  <si>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</si>
  <si>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</si>
  <si>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</si>
  <si>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</si>
  <si>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</si>
  <si>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</si>
  <si>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</si>
  <si>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</si>
  <si>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</si>
  <si>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</si>
  <si>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</si>
  <si>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</si>
  <si>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</si>
  <si>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</si>
  <si>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</si>
  <si>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</si>
  <si>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</si>
  <si>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</si>
  <si>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</si>
  <si>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</si>
  <si>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</si>
  <si>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</si>
  <si>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</si>
  <si>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</si>
  <si>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</si>
  <si>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</si>
  <si>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</si>
  <si>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</si>
  <si>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</si>
  <si>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</si>
  <si>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</si>
  <si>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</si>
  <si>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</si>
  <si>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</si>
  <si>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</si>
  <si>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</si>
  <si>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</si>
  <si>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</si>
  <si>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</si>
  <si>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</si>
  <si>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</si>
  <si>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</si>
  <si>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</si>
  <si>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</si>
  <si>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</si>
  <si>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</si>
  <si>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</si>
  <si>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</si>
  <si>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</si>
  <si>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</si>
  <si>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</si>
  <si>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</si>
  <si>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</si>
  <si>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</si>
  <si>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</si>
  <si>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</si>
  <si>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</si>
  <si>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</si>
  <si>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</si>
  <si>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</si>
  <si>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</si>
  <si>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</si>
  <si>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</si>
  <si>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</si>
  <si>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</si>
  <si>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</si>
  <si>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</si>
  <si>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</si>
  <si>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</si>
  <si>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</si>
  <si>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</si>
  <si>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</si>
  <si>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</si>
  <si>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</si>
  <si>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</si>
  <si>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</si>
  <si>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</si>
  <si>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</si>
  <si>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</si>
  <si>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</si>
  <si>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</si>
  <si>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</si>
  <si>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</si>
  <si>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</si>
  <si>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</si>
  <si>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</si>
  <si>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</si>
  <si>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</si>
  <si>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</si>
  <si>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</si>
  <si>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</si>
  <si>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</si>
  <si>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</si>
  <si>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</si>
  <si>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</si>
  <si>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</si>
  <si>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</si>
  <si>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</si>
  <si>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</si>
  <si>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</si>
  <si>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</si>
  <si>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</si>
  <si>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</si>
  <si>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</si>
  <si>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</si>
  <si>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</si>
  <si>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</si>
  <si>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</si>
  <si>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</si>
  <si>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</si>
  <si>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</si>
  <si>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</si>
  <si>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</si>
  <si>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</si>
  <si>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</si>
  <si>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</si>
  <si>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</si>
  <si>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</si>
  <si>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</si>
  <si>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</si>
  <si>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</si>
  <si>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</si>
  <si>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</si>
  <si>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</si>
  <si>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</si>
  <si>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</si>
  <si>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</si>
  <si>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</si>
  <si>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</si>
  <si>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</si>
  <si>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</si>
  <si>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</si>
  <si>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</si>
  <si>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</si>
  <si>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</si>
  <si>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</si>
  <si>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</si>
  <si>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</si>
  <si>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</si>
  <si>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</si>
  <si>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</si>
  <si>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</si>
  <si>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</si>
  <si>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</si>
  <si>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</si>
  <si>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</si>
  <si>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</si>
  <si>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</si>
  <si>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</si>
  <si>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</si>
  <si>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</si>
  <si>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</si>
  <si>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</si>
  <si>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</si>
  <si>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</si>
  <si>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</si>
  <si>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</si>
  <si>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</si>
  <si>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</si>
  <si>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</si>
  <si>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</si>
  <si>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</si>
  <si>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</si>
  <si>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</si>
  <si>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</si>
  <si>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</si>
  <si>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</si>
  <si>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</si>
  <si>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</si>
  <si>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</si>
  <si>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</si>
  <si>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</si>
  <si>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</si>
  <si>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</si>
  <si>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</si>
  <si>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</si>
  <si>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</si>
  <si>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</si>
  <si>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</si>
  <si>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</si>
  <si>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</si>
  <si>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</si>
  <si>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</si>
  <si>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</si>
  <si>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</si>
  <si>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</si>
  <si>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</si>
  <si>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</si>
  <si>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</si>
  <si>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</si>
  <si>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</si>
  <si>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</si>
  <si>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</si>
  <si>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</si>
  <si>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</si>
  <si>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</si>
  <si>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</si>
  <si>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</si>
  <si>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</si>
  <si>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</si>
  <si>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</si>
  <si>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</si>
  <si>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</si>
  <si>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</si>
  <si>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</si>
  <si>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</si>
  <si>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</si>
  <si>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</si>
  <si>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</si>
  <si>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</si>
  <si>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</si>
  <si>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</si>
  <si>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</si>
  <si>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</si>
  <si>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</si>
  <si>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</si>
  <si>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</si>
  <si>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</si>
  <si>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</si>
  <si>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</si>
  <si>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</si>
  <si>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</si>
  <si>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</si>
  <si>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</si>
  <si>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</si>
  <si>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</si>
  <si>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</si>
  <si>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</si>
  <si>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</si>
  <si>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</si>
  <si>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</si>
  <si>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</si>
  <si>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</si>
  <si>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</si>
  <si>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</si>
  <si>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</si>
  <si>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</si>
  <si>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</si>
  <si>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</si>
  <si>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</si>
  <si>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</si>
  <si>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</si>
  <si>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</si>
  <si>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</si>
  <si>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</si>
  <si>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</si>
  <si>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</si>
  <si>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</si>
  <si>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</si>
  <si>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</si>
  <si>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</si>
  <si>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</si>
  <si>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</si>
  <si>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</si>
  <si>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</si>
  <si>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</si>
  <si>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</si>
  <si>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</si>
  <si>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</si>
  <si>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</si>
  <si>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</si>
  <si>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</si>
  <si>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</si>
  <si>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</si>
  <si>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</si>
  <si>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</si>
  <si>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</si>
  <si>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</si>
  <si>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</si>
  <si>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</si>
  <si>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</si>
  <si>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</si>
  <si>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</si>
  <si>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</si>
  <si>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</si>
  <si>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</si>
  <si>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</si>
  <si>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</si>
  <si>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</si>
  <si>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</si>
  <si>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</si>
  <si>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</si>
  <si>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</si>
  <si>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</si>
  <si>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</si>
  <si>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</si>
  <si>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</si>
  <si>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</si>
  <si>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</si>
  <si>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</si>
  <si>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</si>
  <si>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</si>
  <si>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</si>
  <si>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</si>
  <si>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</si>
  <si>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</si>
  <si>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</si>
  <si>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</si>
  <si>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</si>
  <si>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</si>
  <si>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</si>
  <si>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</si>
  <si>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</si>
  <si>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</si>
  <si>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</si>
  <si>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</si>
  <si>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</si>
  <si>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</si>
  <si>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</si>
  <si>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</si>
  <si>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</si>
  <si>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</si>
  <si>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</si>
  <si>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</si>
  <si>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</si>
  <si>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</si>
  <si>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</si>
  <si>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</si>
  <si>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</si>
  <si>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</si>
  <si>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</si>
  <si>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</si>
  <si>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</si>
  <si>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</si>
  <si>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</si>
  <si>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</si>
  <si>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</si>
  <si>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</si>
  <si>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</si>
  <si>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</si>
  <si>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</si>
  <si>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</si>
  <si>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</si>
  <si>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</si>
  <si>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</si>
  <si>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</si>
  <si>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</si>
  <si>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</si>
  <si>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</si>
  <si>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</si>
  <si>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</si>
  <si>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</si>
  <si>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</si>
  <si>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</si>
  <si>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</si>
  <si>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</si>
  <si>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</si>
  <si>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</si>
  <si>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</si>
  <si>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</si>
  <si>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</si>
  <si>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</si>
  <si>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</si>
  <si>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</si>
  <si>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</si>
  <si>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</si>
  <si>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</si>
  <si>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</si>
  <si>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</si>
  <si>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</si>
  <si>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</si>
  <si>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</si>
  <si>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</si>
  <si>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</si>
  <si>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</si>
  <si>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</si>
  <si>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</si>
  <si>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</si>
  <si>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</si>
  <si>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</si>
  <si>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</si>
  <si>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</si>
  <si>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</si>
  <si>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</si>
  <si>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</si>
  <si>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</si>
  <si>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</si>
  <si>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</si>
  <si>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</si>
  <si>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</si>
  <si>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</si>
  <si>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</si>
  <si>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</si>
  <si>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</si>
  <si>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</si>
  <si>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</si>
  <si>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</si>
  <si>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</si>
  <si>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</si>
  <si>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</si>
  <si>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</si>
  <si>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</si>
  <si>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</si>
  <si>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</si>
  <si>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</si>
  <si>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</si>
  <si>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</si>
  <si>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</si>
  <si>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</si>
  <si>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</si>
  <si>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</si>
  <si>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</si>
  <si>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</si>
  <si>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</si>
  <si>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</si>
  <si>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</si>
  <si>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</si>
  <si>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</si>
  <si>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</si>
  <si>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</si>
  <si>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</si>
  <si>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</si>
  <si>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</si>
  <si>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</si>
  <si>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</si>
  <si>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</si>
  <si>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</si>
  <si>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</si>
  <si>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</si>
  <si>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</si>
  <si>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</si>
  <si>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</si>
  <si>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</si>
  <si>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</si>
  <si>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</si>
  <si>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</si>
  <si>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</si>
  <si>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</si>
  <si>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</si>
  <si>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</si>
  <si>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</si>
  <si>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</si>
  <si>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</si>
  <si>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</si>
  <si>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</si>
  <si>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</si>
  <si>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</si>
  <si>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</si>
  <si>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</si>
  <si>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</si>
  <si>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</si>
  <si>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</si>
  <si>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</si>
  <si>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</si>
  <si>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</si>
  <si>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</si>
  <si>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</si>
  <si>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</si>
  <si>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</si>
  <si>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</si>
  <si>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</si>
  <si>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</si>
  <si>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</si>
  <si>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</si>
  <si>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</si>
  <si>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</si>
  <si>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</si>
  <si>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</si>
  <si>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</si>
  <si>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</si>
  <si>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</si>
  <si>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</si>
  <si>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</si>
  <si>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</si>
  <si>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</si>
  <si>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</si>
  <si>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</si>
  <si>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</si>
  <si>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</si>
  <si>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</si>
  <si>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</si>
  <si>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</si>
  <si>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</si>
  <si>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</si>
  <si>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</si>
  <si>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</si>
  <si>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</si>
  <si>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</si>
  <si>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</si>
  <si>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</si>
  <si>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</si>
  <si>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</si>
  <si>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</si>
  <si>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</si>
  <si>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</si>
  <si>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</si>
  <si>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</si>
  <si>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</si>
  <si>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</si>
  <si>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</si>
  <si>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</si>
  <si>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</si>
  <si>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</si>
  <si>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</si>
  <si>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</si>
  <si>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</si>
  <si>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</si>
  <si>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</si>
  <si>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</si>
  <si>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</si>
  <si>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</si>
  <si>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</si>
  <si>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</si>
  <si>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</si>
  <si>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</si>
  <si>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</si>
  <si>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</si>
  <si>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</si>
  <si>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</si>
  <si>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</si>
  <si>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</si>
  <si>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</si>
  <si>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</si>
  <si>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</si>
  <si>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</si>
  <si>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</si>
  <si>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</si>
  <si>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</si>
  <si>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</si>
  <si>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</si>
  <si>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</si>
  <si>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</si>
  <si>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</si>
  <si>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</si>
  <si>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</si>
  <si>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</si>
  <si>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</si>
  <si>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</si>
  <si>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</si>
  <si>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</si>
  <si>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</si>
  <si>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</si>
  <si>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</si>
  <si>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</si>
  <si>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</si>
  <si>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</si>
  <si>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</si>
  <si>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</si>
  <si>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</si>
  <si>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</si>
  <si>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</si>
  <si>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</si>
  <si>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</si>
  <si>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</si>
  <si>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</si>
  <si>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</si>
  <si>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</si>
  <si>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</si>
  <si>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</si>
  <si>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</si>
  <si>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</si>
  <si>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</si>
  <si>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</si>
  <si>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</si>
  <si>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</si>
  <si>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</si>
  <si>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</si>
  <si>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</si>
  <si>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</si>
  <si>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</si>
  <si>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</si>
  <si>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</si>
  <si>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</si>
  <si>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</si>
  <si>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</si>
  <si>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</si>
  <si>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</si>
  <si>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</si>
  <si>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</si>
  <si>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</si>
  <si>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</si>
  <si>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</si>
  <si>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</si>
  <si>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</si>
  <si>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</si>
  <si>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</si>
  <si>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</si>
  <si>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</si>
  <si>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</si>
  <si>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</si>
  <si>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</si>
  <si>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</si>
  <si>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</si>
  <si>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</si>
  <si>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</si>
  <si>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</si>
  <si>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</si>
  <si>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</si>
  <si>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</si>
  <si>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</si>
  <si>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</si>
  <si>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</si>
  <si>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</si>
  <si>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</si>
  <si>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</si>
  <si>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</si>
  <si>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</si>
  <si>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</si>
  <si>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</si>
  <si>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</si>
  <si>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</si>
  <si>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</si>
  <si>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</si>
  <si>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</si>
  <si>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</si>
  <si>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</si>
  <si>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</si>
  <si>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</si>
  <si>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</si>
  <si>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</si>
  <si>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</si>
  <si>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</si>
  <si>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</si>
  <si>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</si>
  <si>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</si>
  <si>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</si>
  <si>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</si>
  <si>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</si>
  <si>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</si>
  <si>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</si>
  <si>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</si>
  <si>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</si>
  <si>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</si>
  <si>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</si>
  <si>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</si>
  <si>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</si>
  <si>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</si>
  <si>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</si>
  <si>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</si>
  <si>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</si>
  <si>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</si>
  <si>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</si>
  <si>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</si>
  <si>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</si>
  <si>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</si>
  <si>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</si>
  <si>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</si>
  <si>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</si>
  <si>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</si>
  <si>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</si>
  <si>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</si>
  <si>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</si>
  <si>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</si>
  <si>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</si>
  <si>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</si>
  <si>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</si>
  <si>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</si>
  <si>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</si>
  <si>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</si>
  <si>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</si>
  <si>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</si>
  <si>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</si>
  <si>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</si>
  <si>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</si>
  <si>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</si>
  <si>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</si>
  <si>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</si>
  <si>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</si>
  <si>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</si>
  <si>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</si>
  <si>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</si>
  <si>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</si>
  <si>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</si>
  <si>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</si>
  <si>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</si>
  <si>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</si>
  <si>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</si>
  <si>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</si>
  <si>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</si>
  <si>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</si>
  <si>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</si>
  <si>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</si>
  <si>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</si>
  <si>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</si>
  <si>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</si>
  <si>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</si>
  <si>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</si>
  <si>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</si>
  <si>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</si>
  <si>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</si>
  <si>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</si>
  <si>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</si>
  <si>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</si>
  <si>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</si>
  <si>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</si>
  <si>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</si>
  <si>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</si>
  <si>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</si>
  <si>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</si>
  <si>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</si>
  <si>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</si>
  <si>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</si>
  <si>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</si>
  <si>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</si>
  <si>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</si>
  <si>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</si>
  <si>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</si>
  <si>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</si>
  <si>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</si>
  <si>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</si>
  <si>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</si>
  <si>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</si>
  <si>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</si>
  <si>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</si>
  <si>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</si>
  <si>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</si>
  <si>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</si>
  <si>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</si>
  <si>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</si>
  <si>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</si>
  <si>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</si>
  <si>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</si>
  <si>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</si>
  <si>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</si>
  <si>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</si>
  <si>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</si>
  <si>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</si>
  <si>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</si>
  <si>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</si>
  <si>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</si>
  <si>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</si>
  <si>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</si>
  <si>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</si>
  <si>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</si>
  <si>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</si>
  <si>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</si>
  <si>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</si>
  <si>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</si>
  <si>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</si>
  <si>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</si>
  <si>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</si>
  <si>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</si>
  <si>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</si>
  <si>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</si>
  <si>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</si>
  <si>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</si>
  <si>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</si>
  <si>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</si>
  <si>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</si>
  <si>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</si>
  <si>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</si>
  <si>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</si>
  <si>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</si>
  <si>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</si>
  <si>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</si>
  <si>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</si>
  <si>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</si>
  <si>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</si>
  <si>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</si>
  <si>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</si>
  <si>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</si>
  <si>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</si>
  <si>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</si>
  <si>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</si>
  <si>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</si>
  <si>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</si>
  <si>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</si>
  <si>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</si>
  <si>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</si>
  <si>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</si>
  <si>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</si>
  <si>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</si>
  <si>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</si>
  <si>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</si>
  <si>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</si>
  <si>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</si>
  <si>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</si>
  <si>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</si>
  <si>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</si>
  <si>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</si>
  <si>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</si>
  <si>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</si>
  <si>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</si>
  <si>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</si>
  <si>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</si>
  <si>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</si>
  <si>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</si>
  <si>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</si>
  <si>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</si>
  <si>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</si>
  <si>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</si>
  <si>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</si>
  <si>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</si>
  <si>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</si>
  <si>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</si>
  <si>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</si>
  <si>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</si>
  <si>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</si>
  <si>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</si>
  <si>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</si>
  <si>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</si>
  <si>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</si>
  <si>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</si>
  <si>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</si>
  <si>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</si>
  <si>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</si>
  <si>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</si>
  <si>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</si>
  <si>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</si>
  <si>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</si>
  <si>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</si>
  <si>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</si>
  <si>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</si>
  <si>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</si>
  <si>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</si>
  <si>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</si>
  <si>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</si>
  <si>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</si>
  <si>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</si>
  <si>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</si>
  <si>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</si>
  <si>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</si>
  <si>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</si>
  <si>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</si>
  <si>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</si>
  <si>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</si>
  <si>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</si>
  <si>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</si>
  <si>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</si>
  <si>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</si>
  <si>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</si>
  <si>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</si>
  <si>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</si>
  <si>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</si>
  <si>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</si>
  <si>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</si>
  <si>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</si>
  <si>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</si>
  <si>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</si>
  <si>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</si>
  <si>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</si>
  <si>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</si>
  <si>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</si>
  <si>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</si>
  <si>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</si>
  <si>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</si>
  <si>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</si>
  <si>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</si>
  <si>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</si>
  <si>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</si>
  <si>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</si>
  <si>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</si>
  <si>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</si>
  <si>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</si>
  <si>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</si>
  <si>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</si>
  <si>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</si>
  <si>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</si>
  <si>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</si>
  <si>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</si>
  <si>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</si>
  <si>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</si>
  <si>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</si>
  <si>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</si>
  <si>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</si>
  <si>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</si>
  <si>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</si>
  <si>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</si>
  <si>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</si>
  <si>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</si>
  <si>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</si>
  <si>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</si>
  <si>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</si>
  <si>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</si>
  <si>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</si>
  <si>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</si>
  <si>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</si>
  <si>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</si>
  <si>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</si>
  <si>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</si>
  <si>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</si>
  <si>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</si>
  <si>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</si>
  <si>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</si>
  <si>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</si>
  <si>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</si>
  <si>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</si>
  <si>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</si>
  <si>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</si>
  <si>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</si>
  <si>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</si>
  <si>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</si>
  <si>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</si>
  <si>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</si>
  <si>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</si>
  <si>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</si>
  <si>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</si>
  <si>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</si>
  <si>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</si>
  <si>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</si>
  <si>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</si>
  <si>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</si>
  <si>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</si>
  <si>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</si>
  <si>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</si>
  <si>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</si>
  <si>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</si>
  <si>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</si>
  <si>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</si>
  <si>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</si>
  <si>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</si>
  <si>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</si>
  <si>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</si>
  <si>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</si>
  <si>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</si>
  <si>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</si>
  <si>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</si>
  <si>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</si>
  <si>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</si>
  <si>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</si>
  <si>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</si>
  <si>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</si>
  <si>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</si>
  <si>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</si>
  <si>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</si>
  <si>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</si>
  <si>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</si>
  <si>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</si>
  <si>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</si>
  <si>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</si>
  <si>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</si>
  <si>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</si>
  <si>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</si>
  <si>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</si>
  <si>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</si>
  <si>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</si>
  <si>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</si>
  <si>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</si>
  <si>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</si>
  <si>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</si>
  <si>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</si>
  <si>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</si>
  <si>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</si>
  <si>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</si>
  <si>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</si>
  <si>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</si>
  <si>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</si>
  <si>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</si>
  <si>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</si>
  <si>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</si>
  <si>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</si>
  <si>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</si>
  <si>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</si>
  <si>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</si>
  <si>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</si>
  <si>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</si>
  <si>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</si>
  <si>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</si>
  <si>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</si>
  <si>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</si>
  <si>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</si>
  <si>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</si>
  <si>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</si>
  <si>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</si>
  <si>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</si>
  <si>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</si>
  <si>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</si>
  <si>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</si>
  <si>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</si>
  <si>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</si>
  <si>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</si>
  <si>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</si>
  <si>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</si>
  <si>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</si>
  <si>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</si>
  <si>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</si>
  <si>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</si>
  <si>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</si>
  <si>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</si>
  <si>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</si>
  <si>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</si>
  <si>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</si>
  <si>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</si>
  <si>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</si>
  <si>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</si>
  <si>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</si>
  <si>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</si>
  <si>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</si>
  <si>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</si>
  <si>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</si>
  <si>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</si>
  <si>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</si>
  <si>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</si>
  <si>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</si>
  <si>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</si>
  <si>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</si>
  <si>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</si>
  <si>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</si>
  <si>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</si>
  <si>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</si>
  <si>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</si>
  <si>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</si>
  <si>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</si>
  <si>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</si>
  <si>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</si>
  <si>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</si>
  <si>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</si>
  <si>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</si>
  <si>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</si>
  <si>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</si>
  <si>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</si>
  <si>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</si>
  <si>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</si>
  <si>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</si>
  <si>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</si>
  <si>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</si>
  <si>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</si>
  <si>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</si>
  <si>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</si>
  <si>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</si>
  <si>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</si>
  <si>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</si>
  <si>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</si>
  <si>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</si>
  <si>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</si>
  <si>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</si>
  <si>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</si>
  <si>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</si>
  <si>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</si>
  <si>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</si>
  <si>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</si>
  <si>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</si>
  <si>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</si>
  <si>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</si>
  <si>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</si>
  <si>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</si>
  <si>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</si>
  <si>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</si>
  <si>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</si>
  <si>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</si>
  <si>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</si>
  <si>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</si>
  <si>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</si>
  <si>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</si>
  <si>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</si>
  <si>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</si>
  <si>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</si>
  <si>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</si>
  <si>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</si>
  <si>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</si>
  <si>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</si>
  <si>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</si>
  <si>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</si>
  <si>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</si>
  <si>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</si>
  <si>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</si>
  <si>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</si>
  <si>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</si>
  <si>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</si>
  <si>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</si>
  <si>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</si>
  <si>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</si>
  <si>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</si>
  <si>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</si>
  <si>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</si>
  <si>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</si>
  <si>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</si>
  <si>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</si>
  <si>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</si>
  <si>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</si>
  <si>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</si>
  <si>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</si>
  <si>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</si>
  <si>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</si>
  <si>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</si>
  <si>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</si>
  <si>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</si>
  <si>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</si>
  <si>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</si>
  <si>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</si>
  <si>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</si>
  <si>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</si>
  <si>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</si>
  <si>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</si>
  <si>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</si>
  <si>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</si>
  <si>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</si>
  <si>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</si>
  <si>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</si>
  <si>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</si>
  <si>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</si>
  <si>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</si>
  <si>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</si>
  <si>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</si>
  <si>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</si>
  <si>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</si>
  <si>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</si>
  <si>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</si>
  <si>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</si>
  <si>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</si>
  <si>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</si>
  <si>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</si>
  <si>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</si>
  <si>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</si>
  <si>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</si>
  <si>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</si>
  <si>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</si>
  <si>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</si>
  <si>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</si>
  <si>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</si>
  <si>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</si>
  <si>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</si>
  <si>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</si>
  <si>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</si>
  <si>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</si>
  <si>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</si>
  <si>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</si>
  <si>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</si>
  <si>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</si>
  <si>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</si>
  <si>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</si>
  <si>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</si>
  <si>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</si>
  <si>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</si>
  <si>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</si>
  <si>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</si>
  <si>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</si>
  <si>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</si>
  <si>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</si>
  <si>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</si>
  <si>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</si>
  <si>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</si>
  <si>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</si>
  <si>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</si>
  <si>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</si>
  <si>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</si>
  <si>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</si>
  <si>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</si>
  <si>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</si>
  <si>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</si>
  <si>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</si>
  <si>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</si>
  <si>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</si>
  <si>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</si>
  <si>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</si>
  <si>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</si>
  <si>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</si>
  <si>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</si>
  <si>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</si>
  <si>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</si>
  <si>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</si>
  <si>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</si>
  <si>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</si>
  <si>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</si>
  <si>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</si>
  <si>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</si>
  <si>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</si>
  <si>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</si>
  <si>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</si>
  <si>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</si>
  <si>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</si>
  <si>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</si>
  <si>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</si>
  <si>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</si>
  <si>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</si>
  <si>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</si>
  <si>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</si>
  <si>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</si>
  <si>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</si>
  <si>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</si>
  <si>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</si>
  <si>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</si>
  <si>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</si>
  <si>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</si>
  <si>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</si>
  <si>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</si>
  <si>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</si>
  <si>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</si>
  <si>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</si>
  <si>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</si>
  <si>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</si>
  <si>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</si>
  <si>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</si>
  <si>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</si>
  <si>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</si>
  <si>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</si>
  <si>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</si>
  <si>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</si>
  <si>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</si>
  <si>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</si>
  <si>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</si>
  <si>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</si>
  <si>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</si>
  <si>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</si>
  <si>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</si>
  <si>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</si>
  <si>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</si>
  <si>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</si>
  <si>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</si>
  <si>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</si>
  <si>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</si>
  <si>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</si>
  <si>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</si>
  <si>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</si>
  <si>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</si>
  <si>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</si>
  <si>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</si>
  <si>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</si>
  <si>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</si>
  <si>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</si>
  <si>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</si>
  <si>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</si>
  <si>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</si>
  <si>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</si>
  <si>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</si>
  <si>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</si>
  <si>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</si>
  <si>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</si>
  <si>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</si>
  <si>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</si>
  <si>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</si>
  <si>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</si>
  <si>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</si>
  <si>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</si>
  <si>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</si>
  <si>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</si>
  <si>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</si>
  <si>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</si>
  <si>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</si>
  <si>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</si>
  <si>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</si>
  <si>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</si>
  <si>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</si>
  <si>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</si>
  <si>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</si>
  <si>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</si>
  <si>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</si>
  <si>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</si>
  <si>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</si>
  <si>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</si>
  <si>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</si>
  <si>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</si>
  <si>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</si>
  <si>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</si>
  <si>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</si>
  <si>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</si>
  <si>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</si>
  <si>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</si>
  <si>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</si>
  <si>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</si>
  <si>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</si>
  <si>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</si>
  <si>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</si>
  <si>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</si>
  <si>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</si>
  <si>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</si>
  <si>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</si>
  <si>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</si>
  <si>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</si>
  <si>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</si>
  <si>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</si>
  <si>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</si>
  <si>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</si>
  <si>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</si>
  <si>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</si>
  <si>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</si>
  <si>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</si>
  <si>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</si>
  <si>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</si>
  <si>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</si>
  <si>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</si>
  <si>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</si>
  <si>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</si>
  <si>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</si>
  <si>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</si>
  <si>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</si>
  <si>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</si>
  <si>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</si>
  <si>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</si>
  <si>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</si>
  <si>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</si>
  <si>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</si>
  <si>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</si>
  <si>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</si>
  <si>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</si>
  <si>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</si>
  <si>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</si>
  <si>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</si>
  <si>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</si>
  <si>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</si>
  <si>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</si>
  <si>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</si>
  <si>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</si>
  <si>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</si>
  <si>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</si>
  <si>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</si>
  <si>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</si>
  <si>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</si>
  <si>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</si>
  <si>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</si>
  <si>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</si>
  <si>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</si>
  <si>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</si>
  <si>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</si>
  <si>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</si>
  <si>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</si>
  <si>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</si>
  <si>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</si>
  <si>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</si>
  <si>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</si>
  <si>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</si>
  <si>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</si>
  <si>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</si>
  <si>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</si>
  <si>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</si>
  <si>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</si>
  <si>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</si>
  <si>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</si>
  <si>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</si>
  <si>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</si>
  <si>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</si>
  <si>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</si>
  <si>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</si>
  <si>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</si>
  <si>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</si>
  <si>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</si>
  <si>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</si>
  <si>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</si>
  <si>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</si>
  <si>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</si>
  <si>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</si>
  <si>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</si>
  <si>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</si>
  <si>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</si>
  <si>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</si>
  <si>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</si>
  <si>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</si>
  <si>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</si>
  <si>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</si>
  <si>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</si>
  <si>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</si>
  <si>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</si>
  <si>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</si>
  <si>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</si>
  <si>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</si>
  <si>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</si>
  <si>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</si>
  <si>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</si>
  <si>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</si>
  <si>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</si>
  <si>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</si>
  <si>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</si>
  <si>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</si>
  <si>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</si>
  <si>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</si>
  <si>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</si>
  <si>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</si>
  <si>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</si>
  <si>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</si>
  <si>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</si>
  <si>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</si>
  <si>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</si>
  <si>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</si>
  <si>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</si>
  <si>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</si>
  <si>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</si>
  <si>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</si>
  <si>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</si>
  <si>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</si>
  <si>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</si>
  <si>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</si>
  <si>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</si>
  <si>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</si>
  <si>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</si>
  <si>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</si>
  <si>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</si>
  <si>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</si>
  <si>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</si>
  <si>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</si>
  <si>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</si>
  <si>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</si>
  <si>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</si>
  <si>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</si>
  <si>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</si>
  <si>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</si>
  <si>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</si>
  <si>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</si>
  <si>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</si>
  <si>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</si>
  <si>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</si>
  <si>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</si>
  <si>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</si>
  <si>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</si>
  <si>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</si>
  <si>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</si>
  <si>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</si>
  <si>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</si>
  <si>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</si>
  <si>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</si>
  <si>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</si>
  <si>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</si>
  <si>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</si>
  <si>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</si>
  <si>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</si>
  <si>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</si>
  <si>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</si>
  <si>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</si>
  <si>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</si>
  <si>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</si>
  <si>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</si>
  <si>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</si>
  <si>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</si>
  <si>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</si>
  <si>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</si>
  <si>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</si>
  <si>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</si>
  <si>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</si>
  <si>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</si>
  <si>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</si>
  <si>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</si>
  <si>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</si>
  <si>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</si>
  <si>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</si>
  <si>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</si>
  <si>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</si>
  <si>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</si>
  <si>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</si>
  <si>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</si>
  <si>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</si>
  <si>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</si>
  <si>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</si>
  <si>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</si>
  <si>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</si>
  <si>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</si>
  <si>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</si>
  <si>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</si>
  <si>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</si>
  <si>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</si>
  <si>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</si>
  <si>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</si>
  <si>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</si>
  <si>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</si>
  <si>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</si>
  <si>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</si>
  <si>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</si>
  <si>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</si>
  <si>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</si>
  <si>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</si>
  <si>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</si>
  <si>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</si>
  <si>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</si>
  <si>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</si>
  <si>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</si>
  <si>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</si>
  <si>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</si>
  <si>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</si>
  <si>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</si>
  <si>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</si>
  <si>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</si>
  <si>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</si>
  <si>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</si>
  <si>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</si>
  <si>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</si>
  <si>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</si>
  <si>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</si>
  <si>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</si>
  <si>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</si>
  <si>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</si>
  <si>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</si>
  <si>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</si>
  <si>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</si>
  <si>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</si>
  <si>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</si>
  <si>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</si>
  <si>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</si>
  <si>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</si>
  <si>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</si>
  <si>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</si>
  <si>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</si>
  <si>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</si>
  <si>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</si>
  <si>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</si>
  <si>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</si>
  <si>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</si>
  <si>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</si>
  <si>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</si>
  <si>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</si>
  <si>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</si>
  <si>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</si>
  <si>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</si>
  <si>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</si>
  <si>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</si>
  <si>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</si>
  <si>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</si>
  <si>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</si>
  <si>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</si>
  <si>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</si>
  <si>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</si>
  <si>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</si>
  <si>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</si>
  <si>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</si>
  <si>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</si>
  <si>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</si>
  <si>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</si>
  <si>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</si>
  <si>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</si>
  <si>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</si>
  <si>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</si>
  <si>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</si>
  <si>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</si>
  <si>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</si>
  <si>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</si>
  <si>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</si>
  <si>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</si>
  <si>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</si>
  <si>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</si>
  <si>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</si>
  <si>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</si>
  <si>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</si>
  <si>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</si>
  <si>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</si>
  <si>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</si>
  <si>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</si>
  <si>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</si>
  <si>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</si>
  <si>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</si>
  <si>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</si>
  <si>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</si>
  <si>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</si>
  <si>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</si>
  <si>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</si>
  <si>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</si>
  <si>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</si>
  <si>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</si>
  <si>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</si>
  <si>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</si>
  <si>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</si>
  <si>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</si>
  <si>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</si>
  <si>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</si>
  <si>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</si>
  <si>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</si>
  <si>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</si>
  <si>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</si>
  <si>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</si>
  <si>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</si>
  <si>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</si>
  <si>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</si>
  <si>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</si>
  <si>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</si>
  <si>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</si>
  <si>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</si>
  <si>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</si>
  <si>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</si>
  <si>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</si>
  <si>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</si>
  <si>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</si>
  <si>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</si>
  <si>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</si>
  <si>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</si>
  <si>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</si>
  <si>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</si>
  <si>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</si>
  <si>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</si>
  <si>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</si>
  <si>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</si>
  <si>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</si>
  <si>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</si>
  <si>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</si>
  <si>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</si>
  <si>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</si>
  <si>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</si>
  <si>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</si>
  <si>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</si>
  <si>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</si>
  <si>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</si>
  <si>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</si>
  <si>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</si>
  <si>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</si>
  <si>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</si>
  <si>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</si>
  <si>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</si>
  <si>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</si>
  <si>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</si>
  <si>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</si>
  <si>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</si>
  <si>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</si>
  <si>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</si>
  <si>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</si>
  <si>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</si>
  <si>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</si>
  <si>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</si>
  <si>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</si>
  <si>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</si>
  <si>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</si>
  <si>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</si>
  <si>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</si>
  <si>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</si>
  <si>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</si>
  <si>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</si>
  <si>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</si>
  <si>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</si>
  <si>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</si>
  <si>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</si>
  <si>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</si>
  <si>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</si>
  <si>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</si>
  <si>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</si>
  <si>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</si>
  <si>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</si>
  <si>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</si>
  <si>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</si>
  <si>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</si>
  <si>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</si>
  <si>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</si>
  <si>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</si>
  <si>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</si>
  <si>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</si>
  <si>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</si>
  <si>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</si>
  <si>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</si>
  <si>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</si>
  <si>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</si>
  <si>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</si>
  <si>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</si>
  <si>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</si>
  <si>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</si>
  <si>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</si>
  <si>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</si>
  <si>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</si>
  <si>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</si>
  <si>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</si>
  <si>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</si>
  <si>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</si>
  <si>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</si>
  <si>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</si>
  <si>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</si>
  <si>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</si>
  <si>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</si>
  <si>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</si>
  <si>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</si>
  <si>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</si>
  <si>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</si>
  <si>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</si>
  <si>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</si>
  <si>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</si>
  <si>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</si>
  <si>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</si>
  <si>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</si>
  <si>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</si>
  <si>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</si>
  <si>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</si>
  <si>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</si>
  <si>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</si>
  <si>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</si>
  <si>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</si>
  <si>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</si>
  <si>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</si>
  <si>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</si>
  <si>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</si>
  <si>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</si>
  <si>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</si>
  <si>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</si>
  <si>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</si>
  <si>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</si>
  <si>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</si>
  <si>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</si>
  <si>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</si>
  <si>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</si>
  <si>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</si>
  <si>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</si>
  <si>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</si>
  <si>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</si>
  <si>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</si>
  <si>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</si>
  <si>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</si>
  <si>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</si>
  <si>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</si>
  <si>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</si>
  <si>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</si>
  <si>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</si>
  <si>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</si>
  <si>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</si>
  <si>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</si>
  <si>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</si>
  <si>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</si>
  <si>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</si>
  <si>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</si>
  <si>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</si>
  <si>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</si>
  <si>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</si>
  <si>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</si>
  <si>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</si>
  <si>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</si>
  <si>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</si>
  <si>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</si>
  <si>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</si>
  <si>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</si>
  <si>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</si>
  <si>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</si>
  <si>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</si>
  <si>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</si>
  <si>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</si>
  <si>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</si>
  <si>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</si>
  <si>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</si>
  <si>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</si>
  <si>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</si>
  <si>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</si>
  <si>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</si>
  <si>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</si>
  <si>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</si>
  <si>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</si>
  <si>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</si>
  <si>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</si>
  <si>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</si>
  <si>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</si>
  <si>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</si>
  <si>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</si>
  <si>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</si>
  <si>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</si>
  <si>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</si>
  <si>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</si>
  <si>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</si>
  <si>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</si>
  <si>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</si>
  <si>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</si>
  <si>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</si>
  <si>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</si>
  <si>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</si>
  <si>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</si>
  <si>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</si>
  <si>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</si>
  <si>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</si>
  <si>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</si>
  <si>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</si>
  <si>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</si>
  <si>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</si>
  <si>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</si>
  <si>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</si>
  <si>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</si>
  <si>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</si>
  <si>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</si>
  <si>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</si>
  <si>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</si>
  <si>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</si>
  <si>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</si>
  <si>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</si>
  <si>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</si>
  <si>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</si>
  <si>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</si>
  <si>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</si>
  <si>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</si>
  <si>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</si>
  <si>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</si>
  <si>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</si>
  <si>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</si>
  <si>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</si>
  <si>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</si>
  <si>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</si>
  <si>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</si>
  <si>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</si>
  <si>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</si>
  <si>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</si>
  <si>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</si>
  <si>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</si>
  <si>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</si>
  <si>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</si>
  <si>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</si>
  <si>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</si>
  <si>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</si>
  <si>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</si>
  <si>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</si>
  <si>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</si>
  <si>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</si>
  <si>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</si>
  <si>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</si>
  <si>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</si>
  <si>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</si>
  <si>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</si>
  <si>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</si>
  <si>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</si>
  <si>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</si>
  <si>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</si>
  <si>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</si>
  <si>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</si>
  <si>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</si>
  <si>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</si>
  <si>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</si>
  <si>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</si>
  <si>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</si>
  <si>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</si>
  <si>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</si>
  <si>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</si>
  <si>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</si>
  <si>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</si>
  <si>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</si>
  <si>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</si>
  <si>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</si>
  <si>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</si>
  <si>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</si>
  <si>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</si>
  <si>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</si>
  <si>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</si>
  <si>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</si>
  <si>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</si>
  <si>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</si>
  <si>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</si>
  <si>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</si>
  <si>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</si>
  <si>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</si>
  <si>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</si>
  <si>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</si>
  <si>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</si>
  <si>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</si>
  <si>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</si>
  <si>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</si>
  <si>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</si>
  <si>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</si>
  <si>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</si>
  <si>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</si>
  <si>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</si>
  <si>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</si>
  <si>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</si>
  <si>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</si>
  <si>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</si>
  <si>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</si>
  <si>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</si>
  <si>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</si>
  <si>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</si>
  <si>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</si>
  <si>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</si>
  <si>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</si>
  <si>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</si>
  <si>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</si>
  <si>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</si>
  <si>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</si>
  <si>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</si>
  <si>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</si>
  <si>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</si>
  <si>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</si>
  <si>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</si>
  <si>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</si>
  <si>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</si>
  <si>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</si>
  <si>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</si>
  <si>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</si>
  <si>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</si>
  <si>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</si>
  <si>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</si>
  <si>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</si>
  <si>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</si>
  <si>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</si>
  <si>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</si>
  <si>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</si>
  <si>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</si>
  <si>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</si>
  <si>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</si>
  <si>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</si>
  <si>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</si>
  <si>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</si>
  <si>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</si>
  <si>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</si>
  <si>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</si>
  <si>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</si>
  <si>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</si>
  <si>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</si>
  <si>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</si>
  <si>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</si>
  <si>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</si>
  <si>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</si>
  <si>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</si>
  <si>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</si>
  <si>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</si>
  <si>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</si>
  <si>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</si>
  <si>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</si>
  <si>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</si>
  <si>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</si>
  <si>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</si>
  <si>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</si>
  <si>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</si>
  <si>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</si>
  <si>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</si>
  <si>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</si>
  <si>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</si>
  <si>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</si>
  <si>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</si>
  <si>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</si>
  <si>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</si>
  <si>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</si>
  <si>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</si>
  <si>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</si>
  <si>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</si>
  <si>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</si>
  <si>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</si>
  <si>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</si>
  <si>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</si>
  <si>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</si>
  <si>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</si>
  <si>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</si>
  <si>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</si>
  <si>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</si>
  <si>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</si>
  <si>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</si>
  <si>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</si>
  <si>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</si>
  <si>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</si>
  <si>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</si>
  <si>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</si>
  <si>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</si>
  <si>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</si>
  <si>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</si>
  <si>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</si>
  <si>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</si>
  <si>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</si>
  <si>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</si>
  <si>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</si>
  <si>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</si>
  <si>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</si>
  <si>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</si>
  <si>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</si>
  <si>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</si>
  <si>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</si>
  <si>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</si>
  <si>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</si>
  <si>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</si>
  <si>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</si>
  <si>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</si>
  <si>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</si>
  <si>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</si>
  <si>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</si>
  <si>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</si>
  <si>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</si>
  <si>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</si>
  <si>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</si>
  <si>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</si>
  <si>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</si>
  <si>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</si>
  <si>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</si>
  <si>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</si>
  <si>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</si>
  <si>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</si>
  <si>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</si>
  <si>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</si>
  <si>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</si>
  <si>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</si>
  <si>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</si>
  <si>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</si>
  <si>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</si>
  <si>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</si>
  <si>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</si>
  <si>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</si>
  <si>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</si>
  <si>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</si>
  <si>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</si>
  <si>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</si>
  <si>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</si>
  <si>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</si>
  <si>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</si>
  <si>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</si>
  <si>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</si>
  <si>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</si>
  <si>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</si>
  <si>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</si>
  <si>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</si>
  <si>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</si>
  <si>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</si>
  <si>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</si>
  <si>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</si>
  <si>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</si>
  <si>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</si>
  <si>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</si>
  <si>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</si>
  <si>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</si>
  <si>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</si>
  <si>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</si>
  <si>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</si>
  <si>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</si>
  <si>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</si>
  <si>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</si>
  <si>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</si>
  <si>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</si>
  <si>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</si>
  <si>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</si>
  <si>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</si>
  <si>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</si>
  <si>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</si>
  <si>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</si>
  <si>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</si>
  <si>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</si>
  <si>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</si>
  <si>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</si>
  <si>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</si>
  <si>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</si>
  <si>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</si>
  <si>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</si>
  <si>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</si>
  <si>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</si>
  <si>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</si>
  <si>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</si>
  <si>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</si>
  <si>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</si>
  <si>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</si>
  <si>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</si>
  <si>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</si>
  <si>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</si>
  <si>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</si>
  <si>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</si>
  <si>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</si>
  <si>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</si>
  <si>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</si>
  <si>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</si>
  <si>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</si>
  <si>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</si>
  <si>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</si>
  <si>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</si>
  <si>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</si>
  <si>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</si>
  <si>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</si>
  <si>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</si>
  <si>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</si>
  <si>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</si>
  <si>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</si>
  <si>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</si>
  <si>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</si>
  <si>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</si>
  <si>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</si>
  <si>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</si>
  <si>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</si>
  <si>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</si>
  <si>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</si>
  <si>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</si>
  <si>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</si>
  <si>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</si>
  <si>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</si>
  <si>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</si>
  <si>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</si>
  <si>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</si>
  <si>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</si>
  <si>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</si>
  <si>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</si>
  <si>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</si>
  <si>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</si>
  <si>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</si>
  <si>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</si>
  <si>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</si>
  <si>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</si>
  <si>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</si>
  <si>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</si>
  <si>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</si>
  <si>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</si>
  <si>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</si>
  <si>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</si>
  <si>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</si>
  <si>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</si>
  <si>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</si>
  <si>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</si>
  <si>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</si>
  <si>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</si>
  <si>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</si>
  <si>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</si>
  <si>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</si>
  <si>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</si>
  <si>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</si>
  <si>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</si>
  <si>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</si>
  <si>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</si>
  <si>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</si>
  <si>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</si>
  <si>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</si>
  <si>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</si>
  <si>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</si>
  <si>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</si>
  <si>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</si>
  <si>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</si>
  <si>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</si>
  <si>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</si>
  <si>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</si>
  <si>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</si>
  <si>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</si>
  <si>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</si>
  <si>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</si>
  <si>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</si>
  <si>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</si>
  <si>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</si>
  <si>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</si>
  <si>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</si>
  <si>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</si>
  <si>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</si>
  <si>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</si>
  <si>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</si>
  <si>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</si>
  <si>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</si>
  <si>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</si>
  <si>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</si>
  <si>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</si>
  <si>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</si>
  <si>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</si>
  <si>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</si>
  <si>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</si>
  <si>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</si>
  <si>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</si>
  <si>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</si>
  <si>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</si>
  <si>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</si>
  <si>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</si>
  <si>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</si>
  <si>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</si>
  <si>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</si>
  <si>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</si>
  <si>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</si>
  <si>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</si>
  <si>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</si>
  <si>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</si>
  <si>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</si>
  <si>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</si>
  <si>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</si>
  <si>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</si>
  <si>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</si>
  <si>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</si>
  <si>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</si>
  <si>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</si>
  <si>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</si>
  <si>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</si>
  <si>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</si>
  <si>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</si>
  <si>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</si>
  <si>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</si>
  <si>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</si>
  <si>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</si>
  <si>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</si>
  <si>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</si>
  <si>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</si>
  <si>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</si>
  <si>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</si>
  <si>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</si>
  <si>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</si>
  <si>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</si>
  <si>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</si>
  <si>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</si>
  <si>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</si>
  <si>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</si>
  <si>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</si>
  <si>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</si>
  <si>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</si>
  <si>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</si>
  <si>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</si>
  <si>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</si>
  <si>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</si>
  <si>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</si>
  <si>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</si>
  <si>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</si>
  <si>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</si>
  <si>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</si>
  <si>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</si>
  <si>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</si>
  <si>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</si>
  <si>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</si>
  <si>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</si>
  <si>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</si>
  <si>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</si>
  <si>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</si>
  <si>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</si>
  <si>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</si>
  <si>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</si>
  <si>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</si>
  <si>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</si>
  <si>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</si>
  <si>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</si>
  <si>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</si>
  <si>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</si>
  <si>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</si>
  <si>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</si>
  <si>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</si>
  <si>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</si>
  <si>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</si>
  <si>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</si>
  <si>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</si>
  <si>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</si>
  <si>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</si>
  <si>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</si>
  <si>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</si>
  <si>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</si>
  <si>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</si>
  <si>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</si>
  <si>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</si>
  <si>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</si>
  <si>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</si>
  <si>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</si>
  <si>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</si>
  <si>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</si>
  <si>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</si>
  <si>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</si>
  <si>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</si>
  <si>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</si>
  <si>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</si>
  <si>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</si>
  <si>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</si>
  <si>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</si>
  <si>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</si>
  <si>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</si>
  <si>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</si>
  <si>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</si>
  <si>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</si>
  <si>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</si>
  <si>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</si>
  <si>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</si>
  <si>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</si>
  <si>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</si>
  <si>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</si>
  <si>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</si>
  <si>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</si>
  <si>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</si>
  <si>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</si>
  <si>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</si>
  <si>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</si>
  <si>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</si>
  <si>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</si>
  <si>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</si>
  <si>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</si>
  <si>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</si>
  <si>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</si>
  <si>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</si>
  <si>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</si>
  <si>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</si>
  <si>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</si>
  <si>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</si>
  <si>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</si>
  <si>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</si>
  <si>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</si>
  <si>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</si>
  <si>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</si>
  <si>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</si>
  <si>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</si>
  <si>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</si>
  <si>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</si>
  <si>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</si>
  <si>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</si>
  <si>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</si>
  <si>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</si>
  <si>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</si>
  <si>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</si>
  <si>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</si>
  <si>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</si>
  <si>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</si>
  <si>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</si>
  <si>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</si>
  <si>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</si>
  <si>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</si>
  <si>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</si>
  <si>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</si>
  <si>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</si>
  <si>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</si>
  <si>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</si>
  <si>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</si>
  <si>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</si>
  <si>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</si>
  <si>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</si>
  <si>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</si>
  <si>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</si>
  <si>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</si>
  <si>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</si>
  <si>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</si>
  <si>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</si>
  <si>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</si>
  <si>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</si>
  <si>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</si>
  <si>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</si>
  <si>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</si>
  <si>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</si>
  <si>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</si>
  <si>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</si>
  <si>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</si>
  <si>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</si>
  <si>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</si>
  <si>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</si>
  <si>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</si>
  <si>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</si>
  <si>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</si>
  <si>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</si>
  <si>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</si>
  <si>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</si>
  <si>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</si>
  <si>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</si>
  <si>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</si>
  <si>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</si>
  <si>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</si>
  <si>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</si>
  <si>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</si>
  <si>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</si>
  <si>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</si>
  <si>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</si>
  <si>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</si>
  <si>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</si>
  <si>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</si>
  <si>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</si>
  <si>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</si>
  <si>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</si>
  <si>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</si>
  <si>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</si>
  <si>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</si>
  <si>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</si>
  <si>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</si>
  <si>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</si>
  <si>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</si>
  <si>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</si>
  <si>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</si>
  <si>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</si>
  <si>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</si>
  <si>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</si>
  <si>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</si>
  <si>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</si>
  <si>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</si>
  <si>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</si>
  <si>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</si>
  <si>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</si>
  <si>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</si>
  <si>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</si>
  <si>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</si>
  <si>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</si>
  <si>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</si>
  <si>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</si>
  <si>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</si>
  <si>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</si>
  <si>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</si>
  <si>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</si>
  <si>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</si>
  <si>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</si>
  <si>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</si>
  <si>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</si>
  <si>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</si>
  <si>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</si>
  <si>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</si>
  <si>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</si>
  <si>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</si>
  <si>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</si>
  <si>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</si>
  <si>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</si>
  <si>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</si>
  <si>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</si>
  <si>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</si>
  <si>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</si>
  <si>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</si>
  <si>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</si>
  <si>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</si>
  <si>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</si>
  <si>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</si>
  <si>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</si>
  <si>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</si>
  <si>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</si>
  <si>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</si>
  <si>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</si>
  <si>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</si>
  <si>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</si>
  <si>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</si>
  <si>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</si>
  <si>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</si>
  <si>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</si>
  <si>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</si>
  <si>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</si>
  <si>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</si>
  <si>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</si>
  <si>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</si>
  <si>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</si>
  <si>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</si>
  <si>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</si>
  <si>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</si>
  <si>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</si>
  <si>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</si>
  <si>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</si>
  <si>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</si>
  <si>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</si>
  <si>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</si>
  <si>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</si>
  <si>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</si>
  <si>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</si>
  <si>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</si>
  <si>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</si>
  <si>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</si>
  <si>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</si>
  <si>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</si>
  <si>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</si>
  <si>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</si>
  <si>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</si>
  <si>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</si>
  <si>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</si>
  <si>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</si>
  <si>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</si>
  <si>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</si>
  <si>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</si>
  <si>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</si>
  <si>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</si>
  <si>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</si>
  <si>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</si>
  <si>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</si>
  <si>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</si>
  <si>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</si>
  <si>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</si>
  <si>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</si>
  <si>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</si>
  <si>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</si>
  <si>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</si>
  <si>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</si>
  <si>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</si>
  <si>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</si>
  <si>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</si>
  <si>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</si>
  <si>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</si>
  <si>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</si>
  <si>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</si>
  <si>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</si>
  <si>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</si>
  <si>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</si>
  <si>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</si>
  <si>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</si>
  <si>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</si>
  <si>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</si>
  <si>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</si>
  <si>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</si>
  <si>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</si>
  <si>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</si>
  <si>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</si>
  <si>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</si>
  <si>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</si>
  <si>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</si>
  <si>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</si>
  <si>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</si>
  <si>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</si>
  <si>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</si>
  <si>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</si>
  <si>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</si>
  <si>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</si>
  <si>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</si>
  <si>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</si>
  <si>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</si>
  <si>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</si>
  <si>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</si>
  <si>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</si>
  <si>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</si>
  <si>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</si>
  <si>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</si>
  <si>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</si>
  <si>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</si>
  <si>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</si>
  <si>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</si>
  <si>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</si>
  <si>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</si>
  <si>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</si>
  <si>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</si>
  <si>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</si>
  <si>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</si>
  <si>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</si>
  <si>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</si>
  <si>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</si>
  <si>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</si>
  <si>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</si>
  <si>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</si>
  <si>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</si>
  <si>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</si>
  <si>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</si>
  <si>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</si>
  <si>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</si>
  <si>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</si>
  <si>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</si>
  <si>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</si>
  <si>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</si>
  <si>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</si>
  <si>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</si>
  <si>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</si>
  <si>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</si>
  <si>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</si>
  <si>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</si>
  <si>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</si>
  <si>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</si>
  <si>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</si>
  <si>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</si>
  <si>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</si>
  <si>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</si>
  <si>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</si>
  <si>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</si>
  <si>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</si>
  <si>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</si>
  <si>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</si>
  <si>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</si>
  <si>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</si>
  <si>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</si>
  <si>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</si>
  <si>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</si>
  <si>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</si>
  <si>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</si>
  <si>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</si>
  <si>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</si>
  <si>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</si>
  <si>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</si>
  <si>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</si>
  <si>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</si>
  <si>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</si>
  <si>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</si>
  <si>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</si>
  <si>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</si>
  <si>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</si>
  <si>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</si>
  <si>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</si>
  <si>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</si>
  <si>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</si>
  <si>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</si>
  <si>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</si>
  <si>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</si>
  <si>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</si>
  <si>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</si>
  <si>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</si>
  <si>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</si>
  <si>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</si>
  <si>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</si>
  <si>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</si>
  <si>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</si>
  <si>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</si>
  <si>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</si>
  <si>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</si>
  <si>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</si>
  <si>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</si>
  <si>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</si>
  <si>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</si>
  <si>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</si>
  <si>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</si>
  <si>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</si>
  <si>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</si>
  <si>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</si>
  <si>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</si>
  <si>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</si>
  <si>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</si>
  <si>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</si>
  <si>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</si>
  <si>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</si>
  <si>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</si>
  <si>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</si>
  <si>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</si>
  <si>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</si>
  <si>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</si>
  <si>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</si>
  <si>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</si>
  <si>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</si>
  <si>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</si>
  <si>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</si>
  <si>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</si>
  <si>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</si>
  <si>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</si>
  <si>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</si>
  <si>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</si>
  <si>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</si>
  <si>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</si>
  <si>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</si>
  <si>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</si>
  <si>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</si>
  <si>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</si>
  <si>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</si>
  <si>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</si>
  <si>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</si>
  <si>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</si>
  <si>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</si>
  <si>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</si>
  <si>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</si>
  <si>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</si>
  <si>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</si>
  <si>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</si>
  <si>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</si>
  <si>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</si>
  <si>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</si>
  <si>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</si>
  <si>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</si>
  <si>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</si>
  <si>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</si>
  <si>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</si>
  <si>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</si>
  <si>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</si>
  <si>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</si>
  <si>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</si>
  <si>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</si>
  <si>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</si>
  <si>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</si>
  <si>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</si>
  <si>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</si>
  <si>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</si>
  <si>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</si>
  <si>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</si>
  <si>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</si>
  <si>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</si>
  <si>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</si>
  <si>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</si>
  <si>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</si>
  <si>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</si>
  <si>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</si>
  <si>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</si>
  <si>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</si>
  <si>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</si>
  <si>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</si>
  <si>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</si>
  <si>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</si>
  <si>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</si>
  <si>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</si>
  <si>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</si>
  <si>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</si>
  <si>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</si>
  <si>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</si>
  <si>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</si>
  <si>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</si>
  <si>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</si>
  <si>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</si>
  <si>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</si>
  <si>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</si>
  <si>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</si>
  <si>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</si>
  <si>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</si>
  <si>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</si>
  <si>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</si>
  <si>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</si>
  <si>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</si>
  <si>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</si>
  <si>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</si>
  <si>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</si>
  <si>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</si>
  <si>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</si>
  <si>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</si>
  <si>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</si>
  <si>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</si>
  <si>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</si>
  <si>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</si>
  <si>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</si>
  <si>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</si>
  <si>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</si>
  <si>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</si>
  <si>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</si>
  <si>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</si>
  <si>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</si>
  <si>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</si>
  <si>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</si>
  <si>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</si>
  <si>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</si>
  <si>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</si>
  <si>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</si>
  <si>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</si>
  <si>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</si>
  <si>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</si>
  <si>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</si>
  <si>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</si>
  <si>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</si>
  <si>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</si>
  <si>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</si>
  <si>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</si>
  <si>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</si>
  <si>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</si>
  <si>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</si>
  <si>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</si>
  <si>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</si>
  <si>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</si>
  <si>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</si>
  <si>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</si>
  <si>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</si>
  <si>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</si>
  <si>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</si>
  <si>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</si>
  <si>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</si>
  <si>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</si>
  <si>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</si>
  <si>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</si>
  <si>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</si>
  <si>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</si>
  <si>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</si>
  <si>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</si>
  <si>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</si>
  <si>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</si>
  <si>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</si>
  <si>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</si>
  <si>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</si>
  <si>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</si>
  <si>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</si>
  <si>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</si>
  <si>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</si>
  <si>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</si>
  <si>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</si>
  <si>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</si>
  <si>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</si>
  <si>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</si>
  <si>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</si>
  <si>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</si>
  <si>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</si>
  <si>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</si>
  <si>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</si>
  <si>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</si>
  <si>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</si>
  <si>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</si>
  <si>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</si>
  <si>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</si>
  <si>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</si>
  <si>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</si>
  <si>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</si>
  <si>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</si>
  <si>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</si>
  <si>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</si>
  <si>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</si>
  <si>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</si>
  <si>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</si>
  <si>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</si>
  <si>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</si>
  <si>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</si>
  <si>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</si>
  <si>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</si>
  <si>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</si>
  <si>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</si>
  <si>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</si>
  <si>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</si>
  <si>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</si>
  <si>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</si>
  <si>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</si>
  <si>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</si>
  <si>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</si>
  <si>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</si>
  <si>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</si>
  <si>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</si>
  <si>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</si>
  <si>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</si>
  <si>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</si>
  <si>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</si>
  <si>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</si>
  <si>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</si>
  <si>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</si>
  <si>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</si>
  <si>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</si>
  <si>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</si>
  <si>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</si>
  <si>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</si>
  <si>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</si>
  <si>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</si>
  <si>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</si>
  <si>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</si>
  <si>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</si>
  <si>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</si>
  <si>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</si>
  <si>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</si>
  <si>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</si>
  <si>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</si>
  <si>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</si>
  <si>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</si>
  <si>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</si>
  <si>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</si>
  <si>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</si>
  <si>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</si>
  <si>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</si>
  <si>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</si>
  <si>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</si>
  <si>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</si>
  <si>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</si>
  <si>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</si>
  <si>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</si>
  <si>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</si>
  <si>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</si>
  <si>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</si>
  <si>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</si>
  <si>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</si>
  <si>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</si>
  <si>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</si>
  <si>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</si>
  <si>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</si>
  <si>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</si>
  <si>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</si>
  <si>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</si>
  <si>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</si>
  <si>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</si>
  <si>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</si>
  <si>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</si>
  <si>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</si>
  <si>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</si>
  <si>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</si>
  <si>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</si>
  <si>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</si>
  <si>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</si>
  <si>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</si>
  <si>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</si>
  <si>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</si>
  <si>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</si>
  <si>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</si>
  <si>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</si>
  <si>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</si>
  <si>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</si>
  <si>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</si>
  <si>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</si>
  <si>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</si>
  <si>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</si>
  <si>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</si>
  <si>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</si>
  <si>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</si>
  <si>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</si>
  <si>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</si>
  <si>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</si>
  <si>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</si>
  <si>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</si>
  <si>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</si>
  <si>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</si>
  <si>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</si>
  <si>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</si>
  <si>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</si>
  <si>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</si>
  <si>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</si>
  <si>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</si>
  <si>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</si>
  <si>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</si>
  <si>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</si>
  <si>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</si>
  <si>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</si>
  <si>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</si>
  <si>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</si>
  <si>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</si>
  <si>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</si>
  <si>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</si>
  <si>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</si>
  <si>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</si>
  <si>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</si>
  <si>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</si>
  <si>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</si>
  <si>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</si>
  <si>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</si>
  <si>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</si>
  <si>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</si>
  <si>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</si>
  <si>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</si>
  <si>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</si>
  <si>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</si>
  <si>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</si>
  <si>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</si>
  <si>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</si>
  <si>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</si>
  <si>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</si>
  <si>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</si>
  <si>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</si>
  <si>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</si>
  <si>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</si>
  <si>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</si>
  <si>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</si>
  <si>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</si>
  <si>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</si>
  <si>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</si>
  <si>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</si>
  <si>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</si>
  <si>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</si>
  <si>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</si>
  <si>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</si>
  <si>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</si>
  <si>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</si>
  <si>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</si>
  <si>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</si>
  <si>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</si>
  <si>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</si>
  <si>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</si>
  <si>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</si>
  <si>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</si>
  <si>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</si>
  <si>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</si>
  <si>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</si>
  <si>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</si>
  <si>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</si>
  <si>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</si>
  <si>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</si>
  <si>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</si>
  <si>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</si>
  <si>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</si>
  <si>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</si>
  <si>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</si>
  <si>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</si>
  <si>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</si>
  <si>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</si>
  <si>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</si>
  <si>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</si>
  <si>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</si>
  <si>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</si>
  <si>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</si>
  <si>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</si>
  <si>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</si>
  <si>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</si>
  <si>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</si>
  <si>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</si>
  <si>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</si>
  <si>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</si>
  <si>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</si>
  <si>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</si>
  <si>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</si>
  <si>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</si>
  <si>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</si>
  <si>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</si>
  <si>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</si>
  <si>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</si>
  <si>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</si>
  <si>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</si>
  <si>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</si>
  <si>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</si>
  <si>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</si>
  <si>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</si>
  <si>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</si>
  <si>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</si>
  <si>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</si>
  <si>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</si>
  <si>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</si>
  <si>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</si>
  <si>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</si>
  <si>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</si>
  <si>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</si>
  <si>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</si>
  <si>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</si>
  <si>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</si>
  <si>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</si>
  <si>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</si>
  <si>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</si>
  <si>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</si>
  <si>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</si>
  <si>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</si>
  <si>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</si>
  <si>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</si>
  <si>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</si>
  <si>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</si>
  <si>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</si>
  <si>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</si>
  <si>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</si>
  <si>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</si>
  <si>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</si>
  <si>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</si>
  <si>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</si>
  <si>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</si>
  <si>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</si>
  <si>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</si>
  <si>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</si>
  <si>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</si>
  <si>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</si>
  <si>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</si>
  <si>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</si>
  <si>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</si>
  <si>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</si>
  <si>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</si>
  <si>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</si>
  <si>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</si>
  <si>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</si>
  <si>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</si>
  <si>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</si>
  <si>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</si>
  <si>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</si>
  <si>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</si>
  <si>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</si>
  <si>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</si>
  <si>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</si>
  <si>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</si>
  <si>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</si>
  <si>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</si>
  <si>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</si>
  <si>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</si>
  <si>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</si>
  <si>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</si>
  <si>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</si>
  <si>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</si>
  <si>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</si>
  <si>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</si>
  <si>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</si>
  <si>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</si>
  <si>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</si>
  <si>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</si>
  <si>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</si>
  <si>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</si>
  <si>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</si>
  <si>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</si>
  <si>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</si>
  <si>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</si>
  <si>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</si>
  <si>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</si>
  <si>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</si>
  <si>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</si>
  <si>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</si>
  <si>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</si>
  <si>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</si>
  <si>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</si>
  <si>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</si>
  <si>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</si>
  <si>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</si>
  <si>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</si>
  <si>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</si>
  <si>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</si>
  <si>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</si>
  <si>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</si>
  <si>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</si>
  <si>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</si>
  <si>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</si>
  <si>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</si>
  <si>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</si>
  <si>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</si>
  <si>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</si>
  <si>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</si>
  <si>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</si>
  <si>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</si>
  <si>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</si>
  <si>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</si>
  <si>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</si>
  <si>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</si>
  <si>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</si>
  <si>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</si>
  <si>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</si>
  <si>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</si>
  <si>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</si>
  <si>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</si>
  <si>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</si>
  <si>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</si>
  <si>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</si>
  <si>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</si>
  <si>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</si>
  <si>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</si>
  <si>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</si>
  <si>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</si>
  <si>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</si>
  <si>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</si>
  <si>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</si>
  <si>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</si>
  <si>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</si>
  <si>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</si>
  <si>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</si>
  <si>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</si>
  <si>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</si>
  <si>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</si>
  <si>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</si>
  <si>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</si>
  <si>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</si>
  <si>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</si>
  <si>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</si>
  <si>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</si>
  <si>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</si>
  <si>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</si>
  <si>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</si>
  <si>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</si>
  <si>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</si>
  <si>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</si>
  <si>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</si>
  <si>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</si>
  <si>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</si>
  <si>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</si>
  <si>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</si>
  <si>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</si>
  <si>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</si>
  <si>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</si>
  <si>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</si>
  <si>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</si>
  <si>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</si>
  <si>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</si>
  <si>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</si>
  <si>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</si>
  <si>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</si>
  <si>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</si>
  <si>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</si>
  <si>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</si>
  <si>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</si>
  <si>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</si>
  <si>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</si>
  <si>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</si>
  <si>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</si>
  <si>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</si>
  <si>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</si>
  <si>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</si>
  <si>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</si>
  <si>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</si>
  <si>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</si>
  <si>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</si>
  <si>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</si>
  <si>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</si>
  <si>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</si>
  <si>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</si>
  <si>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</si>
  <si>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</si>
  <si>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</si>
  <si>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</si>
  <si>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</si>
  <si>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</si>
  <si>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</si>
  <si>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</si>
  <si>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</si>
  <si>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</si>
  <si>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</si>
  <si>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</si>
  <si>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</si>
  <si>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</si>
  <si>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</si>
  <si>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</si>
  <si>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</si>
  <si>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</si>
  <si>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</si>
  <si>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</si>
  <si>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</si>
  <si>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</si>
  <si>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</si>
  <si>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</si>
  <si>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</si>
  <si>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</si>
  <si>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</si>
  <si>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</si>
  <si>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</si>
  <si>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</si>
  <si>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</si>
  <si>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</si>
  <si>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</si>
  <si>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</si>
  <si>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</si>
  <si>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</si>
  <si>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</si>
  <si>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</si>
  <si>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</si>
  <si>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</si>
  <si>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</si>
  <si>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</si>
  <si>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</si>
  <si>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</si>
  <si>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</si>
  <si>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</si>
  <si>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</si>
  <si>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</si>
  <si>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</si>
  <si>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</si>
  <si>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</si>
  <si>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</si>
  <si>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</si>
  <si>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</si>
  <si>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</si>
  <si>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</si>
  <si>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</si>
  <si>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</si>
  <si>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</si>
  <si>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</si>
  <si>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</si>
  <si>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</si>
  <si>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</si>
  <si>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</si>
  <si>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</si>
  <si>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</si>
  <si>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</si>
  <si>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</si>
  <si>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</si>
  <si>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</si>
  <si>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</si>
  <si>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</si>
  <si>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</si>
  <si>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</si>
  <si>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</si>
  <si>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</si>
  <si>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</si>
  <si>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</si>
  <si>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</si>
  <si>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</si>
  <si>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</si>
  <si>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</si>
  <si>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</si>
  <si>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</si>
  <si>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</si>
  <si>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</si>
  <si>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</si>
  <si>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</si>
  <si>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</si>
  <si>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</si>
  <si>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</si>
  <si>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</si>
  <si>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</si>
  <si>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</si>
  <si>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</si>
  <si>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</si>
  <si>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</si>
  <si>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</si>
  <si>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</si>
  <si>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</si>
  <si>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</si>
  <si>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</si>
  <si>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</si>
  <si>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</si>
  <si>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</si>
  <si>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</si>
  <si>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</si>
  <si>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</si>
  <si>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</si>
  <si>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</si>
  <si>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</si>
  <si>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</si>
  <si>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</si>
  <si>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</si>
  <si>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</si>
  <si>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</si>
  <si>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</si>
  <si>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</si>
  <si>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</si>
  <si>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</si>
  <si>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</si>
  <si>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</si>
  <si>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</si>
  <si>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</si>
  <si>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</si>
  <si>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</si>
  <si>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</si>
  <si>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</si>
  <si>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</si>
  <si>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</si>
  <si>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</si>
  <si>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</si>
  <si>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</si>
  <si>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</si>
  <si>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</si>
  <si>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</si>
  <si>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</si>
  <si>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</si>
  <si>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</si>
  <si>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</si>
  <si>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</si>
  <si>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</si>
  <si>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</si>
  <si>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</si>
  <si>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</si>
  <si>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</si>
  <si>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</si>
  <si>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</si>
  <si>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</si>
  <si>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</si>
  <si>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</si>
  <si>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</si>
  <si>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</si>
  <si>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</si>
  <si>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</si>
  <si>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</si>
  <si>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</si>
  <si>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</si>
  <si>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</si>
  <si>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</si>
  <si>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</si>
  <si>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</si>
  <si>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</si>
  <si>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</si>
  <si>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</si>
  <si>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</si>
  <si>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</si>
  <si>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</si>
  <si>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</si>
  <si>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</si>
  <si>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</si>
  <si>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</si>
  <si>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</si>
  <si>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</si>
  <si>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</si>
  <si>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</si>
  <si>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</si>
  <si>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</si>
  <si>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</si>
  <si>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</si>
  <si>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</si>
  <si>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</si>
  <si>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</si>
  <si>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</si>
  <si>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</si>
  <si>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</si>
  <si>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</si>
  <si>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</si>
  <si>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</si>
  <si>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</si>
  <si>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</si>
  <si>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</si>
  <si>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</si>
  <si>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</si>
  <si>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</si>
  <si>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</si>
  <si>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</si>
  <si>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</si>
  <si>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</si>
  <si>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</si>
  <si>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</si>
  <si>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</si>
  <si>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</si>
  <si>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</si>
  <si>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</si>
  <si>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</si>
  <si>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</si>
  <si>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</si>
  <si>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</si>
  <si>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</si>
  <si>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</si>
  <si>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</si>
  <si>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</si>
  <si>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</si>
  <si>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</si>
  <si>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</si>
  <si>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</si>
  <si>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</si>
  <si>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</si>
  <si>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</si>
  <si>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</si>
  <si>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</si>
  <si>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</si>
  <si>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</si>
  <si>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</si>
  <si>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</si>
  <si>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</si>
  <si>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</si>
  <si>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</si>
  <si>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</si>
  <si>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</si>
  <si>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</si>
  <si>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</si>
  <si>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</si>
  <si>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</si>
  <si>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</si>
  <si>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</si>
  <si>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</si>
  <si>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</si>
  <si>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</si>
  <si>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</si>
  <si>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</si>
  <si>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</si>
  <si>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</si>
  <si>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</si>
  <si>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</si>
  <si>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</si>
  <si>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</si>
  <si>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</si>
  <si>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</si>
  <si>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</si>
  <si>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</si>
  <si>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</si>
  <si>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</si>
  <si>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</si>
  <si>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</si>
  <si>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</si>
  <si>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</si>
  <si>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</si>
  <si>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</si>
  <si>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</si>
  <si>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</si>
  <si>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</si>
  <si>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</si>
  <si>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</si>
  <si>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</si>
  <si>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</si>
  <si>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</si>
  <si>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</si>
  <si>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</si>
  <si>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</si>
  <si>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</si>
  <si>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</si>
  <si>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</si>
  <si>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</si>
  <si>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</si>
  <si>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</si>
  <si>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</si>
  <si>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</si>
  <si>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</si>
  <si>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</si>
  <si>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</si>
  <si>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</si>
  <si>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</si>
  <si>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</si>
  <si>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</si>
  <si>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</si>
  <si>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</si>
  <si>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</si>
  <si>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</si>
  <si>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</si>
  <si>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</si>
  <si>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</si>
  <si>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</si>
  <si>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</si>
  <si>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</si>
  <si>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</si>
  <si>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</si>
  <si>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</si>
  <si>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</si>
  <si>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</si>
  <si>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</si>
  <si>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</si>
  <si>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</si>
  <si>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</si>
  <si>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</si>
  <si>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</si>
  <si>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</si>
  <si>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</si>
  <si>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</si>
  <si>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</si>
  <si>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</si>
  <si>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</si>
  <si>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</si>
  <si>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</si>
  <si>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</si>
  <si>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</si>
  <si>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</si>
  <si>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</si>
  <si>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</si>
  <si>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</si>
  <si>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</si>
  <si>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</si>
  <si>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</si>
  <si>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</si>
  <si>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</si>
  <si>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</si>
  <si>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</si>
  <si>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</si>
  <si>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</si>
  <si>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</si>
  <si>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</si>
  <si>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</si>
  <si>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</si>
  <si>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</si>
  <si>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</si>
  <si>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</si>
  <si>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</si>
  <si>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</si>
  <si>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</si>
  <si>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</si>
  <si>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</si>
  <si>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</si>
  <si>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</si>
  <si>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</si>
  <si>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</si>
  <si>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</si>
  <si>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</si>
  <si>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</si>
  <si>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</si>
  <si>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</si>
  <si>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</si>
  <si>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</si>
  <si>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</si>
  <si>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</si>
  <si>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</si>
  <si>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</si>
  <si>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</si>
  <si>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</si>
  <si>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</si>
  <si>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</si>
  <si>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</si>
  <si>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</si>
  <si>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</si>
  <si>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</si>
  <si>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</si>
  <si>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</si>
  <si>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</si>
  <si>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</si>
  <si>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</si>
  <si>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</si>
  <si>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</si>
  <si>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</si>
  <si>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</si>
  <si>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</si>
  <si>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</si>
  <si>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</si>
  <si>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</si>
  <si>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</si>
  <si>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</si>
  <si>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</si>
  <si>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</si>
  <si>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</si>
  <si>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</si>
  <si>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</si>
  <si>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</si>
  <si>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</si>
  <si>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</si>
  <si>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</si>
  <si>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</si>
  <si>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</si>
  <si>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</si>
  <si>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</si>
  <si>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</si>
  <si>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</si>
  <si>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</si>
  <si>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</si>
  <si>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</si>
  <si>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</si>
  <si>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</si>
  <si>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</si>
  <si>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</si>
  <si>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</si>
  <si>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</si>
  <si>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</si>
  <si>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</si>
  <si>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</si>
  <si>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</si>
  <si>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</si>
  <si>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</si>
  <si>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</si>
  <si>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</si>
  <si>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</si>
  <si>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</si>
  <si>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</si>
  <si>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</si>
  <si>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</si>
  <si>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</si>
  <si>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</si>
  <si>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</si>
  <si>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</si>
  <si>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</si>
  <si>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</si>
  <si>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</si>
  <si>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</si>
  <si>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</si>
  <si>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</si>
  <si>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</si>
  <si>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</si>
  <si>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</si>
  <si>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</si>
  <si>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</si>
  <si>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</si>
  <si>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</si>
  <si>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</si>
  <si>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</si>
  <si>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</si>
  <si>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</si>
  <si>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</si>
  <si>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</si>
  <si>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</si>
  <si>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</si>
  <si>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</si>
  <si>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</si>
  <si>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</si>
  <si>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</si>
  <si>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</si>
  <si>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</si>
  <si>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</si>
  <si>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</si>
  <si>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</si>
  <si>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</si>
  <si>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</si>
  <si>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</si>
  <si>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</si>
  <si>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</si>
  <si>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</si>
  <si>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</si>
  <si>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</si>
  <si>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</si>
  <si>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</si>
  <si>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</si>
  <si>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</si>
  <si>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</si>
  <si>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</si>
  <si>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</si>
  <si>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</si>
  <si>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</si>
  <si>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</si>
  <si>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</si>
  <si>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</si>
  <si>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</si>
  <si>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</si>
  <si>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</si>
  <si>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</si>
  <si>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</si>
  <si>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</si>
  <si>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</si>
  <si>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</si>
  <si>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</si>
  <si>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</si>
  <si>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</si>
  <si>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</si>
  <si>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</si>
  <si>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</si>
  <si>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</si>
  <si>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</si>
  <si>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</si>
  <si>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</si>
  <si>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</si>
  <si>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</si>
  <si>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</si>
  <si>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</si>
  <si>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</si>
  <si>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</si>
  <si>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</si>
  <si>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</si>
  <si>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</si>
  <si>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</si>
  <si>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</si>
  <si>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</si>
  <si>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</si>
  <si>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</si>
  <si>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</si>
  <si>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</si>
  <si>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</si>
  <si>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</si>
  <si>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</si>
  <si>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</si>
  <si>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</si>
  <si>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</si>
  <si>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</si>
  <si>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</si>
  <si>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</si>
  <si>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</si>
  <si>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</si>
  <si>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</si>
  <si>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</si>
  <si>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</si>
  <si>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</si>
  <si>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</si>
  <si>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</si>
  <si>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</si>
  <si>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</si>
  <si>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</si>
  <si>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</si>
  <si>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</si>
  <si>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</si>
  <si>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</si>
  <si>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</si>
  <si>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</si>
  <si>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</si>
  <si>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</si>
  <si>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</si>
  <si>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</si>
  <si>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</si>
  <si>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</si>
  <si>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</si>
  <si>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</si>
  <si>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</si>
  <si>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</si>
  <si>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</si>
  <si>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</si>
  <si>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</si>
  <si>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</si>
  <si>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</si>
  <si>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</si>
  <si>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</si>
  <si>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</si>
  <si>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</si>
  <si>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</si>
  <si>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</si>
  <si>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</si>
  <si>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</si>
  <si>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</si>
  <si>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</si>
  <si>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</si>
  <si>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</si>
  <si>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</si>
  <si>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</si>
  <si>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</si>
  <si>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</si>
  <si>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</si>
  <si>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</si>
  <si>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</si>
  <si>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</si>
  <si>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</si>
  <si>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</si>
  <si>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</si>
  <si>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</si>
  <si>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</si>
  <si>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</si>
  <si>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</si>
  <si>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</si>
  <si>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</si>
  <si>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</si>
  <si>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</si>
  <si>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</si>
  <si>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</si>
  <si>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</si>
  <si>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</si>
  <si>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</si>
  <si>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</si>
  <si>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</si>
  <si>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</si>
  <si>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</si>
  <si>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</si>
  <si>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</si>
  <si>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</si>
  <si>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</si>
  <si>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</si>
  <si>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</si>
  <si>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</si>
  <si>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</si>
  <si>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</si>
  <si>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</si>
  <si>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</si>
  <si>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</si>
  <si>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</si>
  <si>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</si>
  <si>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</si>
  <si>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</si>
  <si>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</si>
  <si>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</si>
  <si>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</si>
  <si>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</si>
  <si>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</si>
  <si>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</si>
  <si>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</si>
  <si>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</si>
  <si>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</si>
  <si>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</si>
  <si>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</si>
  <si>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</si>
  <si>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</si>
  <si>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</si>
  <si>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</si>
  <si>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</si>
  <si>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</si>
  <si>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</si>
  <si>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</si>
  <si>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</si>
  <si>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</si>
  <si>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</si>
  <si>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</si>
  <si>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</si>
  <si>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</si>
  <si>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</si>
  <si>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</si>
  <si>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</si>
  <si>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</si>
  <si>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</si>
  <si>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</si>
  <si>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</si>
  <si>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</si>
  <si>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</si>
  <si>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</si>
  <si>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</si>
  <si>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</si>
  <si>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</si>
  <si>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</si>
  <si>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</si>
  <si>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</si>
  <si>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</si>
  <si>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</si>
  <si>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</si>
  <si>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</si>
  <si>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</si>
  <si>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</si>
  <si>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</si>
  <si>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</si>
  <si>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</si>
  <si>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</si>
  <si>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</si>
  <si>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</si>
  <si>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</si>
  <si>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</si>
  <si>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</si>
  <si>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</si>
  <si>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</si>
  <si>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</si>
  <si>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</si>
  <si>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</si>
  <si>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</si>
  <si>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</si>
  <si>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</si>
  <si>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</si>
  <si>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</si>
  <si>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</si>
  <si>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</si>
  <si>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</si>
  <si>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</si>
  <si>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</si>
  <si>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</si>
  <si>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</si>
  <si>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</si>
  <si>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</si>
  <si>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</si>
  <si>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</si>
  <si>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</si>
  <si>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</si>
  <si>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</si>
  <si>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</si>
  <si>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</si>
  <si>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</si>
  <si>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</si>
  <si>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</si>
  <si>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</si>
  <si>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</si>
  <si>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</si>
  <si>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</si>
  <si>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</si>
  <si>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</si>
  <si>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</si>
  <si>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</si>
  <si>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</si>
  <si>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</si>
  <si>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</si>
  <si>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</si>
  <si>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</si>
  <si>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</si>
  <si>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</si>
  <si>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</si>
  <si>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</si>
  <si>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</si>
  <si>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</si>
  <si>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</si>
  <si>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</si>
  <si>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</si>
  <si>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</si>
  <si>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</si>
  <si>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</si>
  <si>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</si>
  <si>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</si>
  <si>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</si>
  <si>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</si>
  <si>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</si>
  <si>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</si>
  <si>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</si>
  <si>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</si>
  <si>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</si>
  <si>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</si>
  <si>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</si>
  <si>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</si>
  <si>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</si>
  <si>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</si>
  <si>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</si>
  <si>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</si>
  <si>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</si>
  <si>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</si>
  <si>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</si>
  <si>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</si>
  <si>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</si>
  <si>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</si>
  <si>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</si>
  <si>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</si>
  <si>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</si>
  <si>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</si>
  <si>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</si>
  <si>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</si>
  <si>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</si>
  <si>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</si>
  <si>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</si>
  <si>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</si>
  <si>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</si>
  <si>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</si>
  <si>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</si>
  <si>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</si>
  <si>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</si>
  <si>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</si>
  <si>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</si>
  <si>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</si>
  <si>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</si>
  <si>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</si>
  <si>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</si>
  <si>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</si>
  <si>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</si>
  <si>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</si>
  <si>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</si>
  <si>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</si>
  <si>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</si>
  <si>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</si>
  <si>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</si>
  <si>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</si>
  <si>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</si>
  <si>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</si>
  <si>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</si>
  <si>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</si>
  <si>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</si>
  <si>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</si>
  <si>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</si>
  <si>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</si>
  <si>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</si>
  <si>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</si>
  <si>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</si>
  <si>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</si>
  <si>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</si>
  <si>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</si>
  <si>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</si>
  <si>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</si>
  <si>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</si>
  <si>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</si>
  <si>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</si>
  <si>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</si>
  <si>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</si>
  <si>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</si>
  <si>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</si>
  <si>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</si>
  <si>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</si>
  <si>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</si>
  <si>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</si>
  <si>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</si>
  <si>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</si>
  <si>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</si>
  <si>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</si>
  <si>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</si>
  <si>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</si>
  <si>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</si>
  <si>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</si>
  <si>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</si>
  <si>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</si>
  <si>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</si>
  <si>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</si>
  <si>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</si>
  <si>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</si>
  <si>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</si>
  <si>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</si>
  <si>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</si>
  <si>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</si>
  <si>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</si>
  <si>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</si>
  <si>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</si>
  <si>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</si>
  <si>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</si>
  <si>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</si>
  <si>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</si>
  <si>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</si>
  <si>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</si>
  <si>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</si>
  <si>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</si>
  <si>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</si>
  <si>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</si>
  <si>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</si>
  <si>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</si>
  <si>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</si>
  <si>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</si>
  <si>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</si>
  <si>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</si>
  <si>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</si>
  <si>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</si>
  <si>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</si>
  <si>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</si>
  <si>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</si>
  <si>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</si>
  <si>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</si>
  <si>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</si>
  <si>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</si>
  <si>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</si>
  <si>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</si>
  <si>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</si>
  <si>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</si>
  <si>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</si>
  <si>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</si>
  <si>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</si>
  <si>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</si>
  <si>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</si>
  <si>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</si>
  <si>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</si>
  <si>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</si>
  <si>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</si>
  <si>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</si>
  <si>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</si>
  <si>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</si>
  <si>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</si>
  <si>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</si>
  <si>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</si>
  <si>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</si>
  <si>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</si>
  <si>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</si>
  <si>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</si>
  <si>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</si>
  <si>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</si>
  <si>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</si>
  <si>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</si>
  <si>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</si>
  <si>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</si>
  <si>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</si>
  <si>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</si>
  <si>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</si>
  <si>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</si>
  <si>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</si>
  <si>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</si>
  <si>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</si>
  <si>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</si>
  <si>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</si>
  <si>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</si>
  <si>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</si>
  <si>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</si>
  <si>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</si>
  <si>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</si>
  <si>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</si>
  <si>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</si>
  <si>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</si>
  <si>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</si>
  <si>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</si>
  <si>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</si>
  <si>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</si>
  <si>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</si>
  <si>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</si>
  <si>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</si>
  <si>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</si>
  <si>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</si>
  <si>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</si>
  <si>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</si>
  <si>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</si>
  <si>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</si>
  <si>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</si>
  <si>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</si>
  <si>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</si>
  <si>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</si>
  <si>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</si>
  <si>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</si>
  <si>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</si>
  <si>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</si>
  <si>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</si>
  <si>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</si>
  <si>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</si>
  <si>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</si>
  <si>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</si>
  <si>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</si>
  <si>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</si>
  <si>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</si>
  <si>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</si>
  <si>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</si>
  <si>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</si>
  <si>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</si>
  <si>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</si>
  <si>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</si>
  <si>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</si>
  <si>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</si>
  <si>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</si>
  <si>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</si>
  <si>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</si>
  <si>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</si>
  <si>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</si>
  <si>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</si>
  <si>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</si>
  <si>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</si>
  <si>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</si>
  <si>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</si>
  <si>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</si>
  <si>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</si>
  <si>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</si>
  <si>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</si>
  <si>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</si>
  <si>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</si>
  <si>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</si>
  <si>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</si>
  <si>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</si>
  <si>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</si>
  <si>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</si>
  <si>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</si>
  <si>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</si>
  <si>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</si>
  <si>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</si>
  <si>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</si>
  <si>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</si>
  <si>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</si>
  <si>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</si>
  <si>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</si>
  <si>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</si>
  <si>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</si>
  <si>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</si>
  <si>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</si>
  <si>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</si>
  <si>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</si>
  <si>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</si>
  <si>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</si>
  <si>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</si>
  <si>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</si>
  <si>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</si>
  <si>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</si>
  <si>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</si>
  <si>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</si>
  <si>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</si>
  <si>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</si>
  <si>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</si>
  <si>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</si>
  <si>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</si>
  <si>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</si>
  <si>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</si>
  <si>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</si>
  <si>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</si>
  <si>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</si>
  <si>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</si>
  <si>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</si>
  <si>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</si>
  <si>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</si>
  <si>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</si>
  <si>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</si>
  <si>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</si>
  <si>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</si>
  <si>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</si>
  <si>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</si>
  <si>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</si>
  <si>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</si>
  <si>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</si>
  <si>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</si>
  <si>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</si>
  <si>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</si>
  <si>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</si>
  <si>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</si>
  <si>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</si>
  <si>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</si>
  <si>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</si>
  <si>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</si>
  <si>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</si>
  <si>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</si>
  <si>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</si>
  <si>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</si>
  <si>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</si>
  <si>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</si>
  <si>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</si>
  <si>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</si>
  <si>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</si>
  <si>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</si>
  <si>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</si>
  <si>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</si>
  <si>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</si>
  <si>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</si>
  <si>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</si>
  <si>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</si>
  <si>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</si>
  <si>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</si>
  <si>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</si>
  <si>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</si>
  <si>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</si>
  <si>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</si>
  <si>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</si>
  <si>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</si>
  <si>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</si>
  <si>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</si>
  <si>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</si>
  <si>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</si>
  <si>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</si>
  <si>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</si>
  <si>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</si>
  <si>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</si>
  <si>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</si>
  <si>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</si>
  <si>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</si>
  <si>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</si>
  <si>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</si>
  <si>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</si>
  <si>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</si>
  <si>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</si>
  <si>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</si>
  <si>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</si>
  <si>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</si>
  <si>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</si>
  <si>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</si>
  <si>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</si>
  <si>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</si>
  <si>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</si>
  <si>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</si>
  <si>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</si>
  <si>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</si>
  <si>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</si>
  <si>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</si>
  <si>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</si>
  <si>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</si>
  <si>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</si>
  <si>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</si>
  <si>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</si>
  <si>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</si>
  <si>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</si>
  <si>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</si>
  <si>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</si>
  <si>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</si>
  <si>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</si>
  <si>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</si>
  <si>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</si>
  <si>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</si>
  <si>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</si>
  <si>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</si>
  <si>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</si>
  <si>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</si>
  <si>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</si>
  <si>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</si>
  <si>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</si>
  <si>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</si>
  <si>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</si>
  <si>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</si>
  <si>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</si>
  <si>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</si>
  <si>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</si>
  <si>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</si>
  <si>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</si>
  <si>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</si>
  <si>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</si>
  <si>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</si>
  <si>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</si>
  <si>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</si>
  <si>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</si>
  <si>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</si>
  <si>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</si>
  <si>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</si>
  <si>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</si>
  <si>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</si>
  <si>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</si>
  <si>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</si>
  <si>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</si>
  <si>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</si>
  <si>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</si>
  <si>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</si>
  <si>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</si>
  <si>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</si>
  <si>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</si>
  <si>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</si>
  <si>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</si>
  <si>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</si>
  <si>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</si>
  <si>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</si>
  <si>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</si>
  <si>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</si>
  <si>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</si>
  <si>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</si>
  <si>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</si>
  <si>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</si>
  <si>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</si>
  <si>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</si>
  <si>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</si>
  <si>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</si>
  <si>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</si>
  <si>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</si>
  <si>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</si>
  <si>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</si>
  <si>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</si>
  <si>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</si>
  <si>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</si>
  <si>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</si>
  <si>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</si>
  <si>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</si>
  <si>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</si>
  <si>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</si>
  <si>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</si>
  <si>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</si>
  <si>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</si>
  <si>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</si>
  <si>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</si>
  <si>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</si>
  <si>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</si>
  <si>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</si>
  <si>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</si>
  <si>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</si>
  <si>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</si>
  <si>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</si>
  <si>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</si>
  <si>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</si>
  <si>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</si>
  <si>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</si>
  <si>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</si>
  <si>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</si>
  <si>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</si>
  <si>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</si>
  <si>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</si>
  <si>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</si>
  <si>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</si>
  <si>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</si>
  <si>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</si>
  <si>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</si>
  <si>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</si>
  <si>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</si>
  <si>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</si>
  <si>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</si>
  <si>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</si>
  <si>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</si>
  <si>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</si>
  <si>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</si>
  <si>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</si>
  <si>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</si>
  <si>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</si>
  <si>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</si>
  <si>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</si>
  <si>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</si>
  <si>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</si>
  <si>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</si>
  <si>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</si>
  <si>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</si>
  <si>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</si>
  <si>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</si>
  <si>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</si>
  <si>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</si>
  <si>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</si>
  <si>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</si>
  <si>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</si>
  <si>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</si>
  <si>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</si>
  <si>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</si>
  <si>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</si>
  <si>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</si>
  <si>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</si>
  <si>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</si>
  <si>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</si>
  <si>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</si>
  <si>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</si>
  <si>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</si>
  <si>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</si>
  <si>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</si>
  <si>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</si>
  <si>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</si>
  <si>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</si>
  <si>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</si>
  <si>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</si>
  <si>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</si>
  <si>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</si>
  <si>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</si>
  <si>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</si>
  <si>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</si>
  <si>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</si>
  <si>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</si>
  <si>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</si>
  <si>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</si>
  <si>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</si>
  <si>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</si>
  <si>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</si>
  <si>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</si>
  <si>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</si>
  <si>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</si>
  <si>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</si>
  <si>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</si>
  <si>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</si>
  <si>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</si>
  <si>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</si>
  <si>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</si>
  <si>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</si>
  <si>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</si>
  <si>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</si>
  <si>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</si>
  <si>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</si>
  <si>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</si>
  <si>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</si>
  <si>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</si>
  <si>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</si>
  <si>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</si>
  <si>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</si>
  <si>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</si>
  <si>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</si>
  <si>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</si>
  <si>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</si>
  <si>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</si>
  <si>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</si>
  <si>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</si>
  <si>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</si>
  <si>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</si>
  <si>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</si>
  <si>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</si>
  <si>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</si>
  <si>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</si>
  <si>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</si>
  <si>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</si>
  <si>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</si>
  <si>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</si>
  <si>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</si>
  <si>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</si>
  <si>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</si>
  <si>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</si>
  <si>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</si>
  <si>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</si>
  <si>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</si>
  <si>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</si>
  <si>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</si>
  <si>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</si>
  <si>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</si>
  <si>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</si>
  <si>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</si>
  <si>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</si>
  <si>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</si>
  <si>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</si>
  <si>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</si>
  <si>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</si>
  <si>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</si>
  <si>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</si>
  <si>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</si>
  <si>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</si>
  <si>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</si>
  <si>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</si>
  <si>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</si>
  <si>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</si>
  <si>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</si>
  <si>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</si>
  <si>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</si>
  <si>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</si>
  <si>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</si>
  <si>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</si>
  <si>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</si>
  <si>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</si>
  <si>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</si>
  <si>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</si>
  <si>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</si>
  <si>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</si>
  <si>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</si>
  <si>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</si>
  <si>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</si>
  <si>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</si>
  <si>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</si>
  <si>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</si>
  <si>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</si>
  <si>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</si>
  <si>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</si>
  <si>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</si>
  <si>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</si>
  <si>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</si>
  <si>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</si>
  <si>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</si>
  <si>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</si>
  <si>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</si>
  <si>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</si>
  <si>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</si>
  <si>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</si>
  <si>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</si>
  <si>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</si>
  <si>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</si>
  <si>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</si>
  <si>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</si>
  <si>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</si>
  <si>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</si>
  <si>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</si>
  <si>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</si>
  <si>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</si>
  <si>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</si>
  <si>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</si>
  <si>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</si>
  <si>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</si>
  <si>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</si>
  <si>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</si>
  <si>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</si>
  <si>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</si>
  <si>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</si>
  <si>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</si>
  <si>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</si>
  <si>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</si>
  <si>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</si>
  <si>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</si>
  <si>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</si>
  <si>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</si>
  <si>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</si>
  <si>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</si>
  <si>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</si>
  <si>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</si>
  <si>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</si>
  <si>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</si>
  <si>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</si>
  <si>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</si>
  <si>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</si>
  <si>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</si>
  <si>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</si>
  <si>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</si>
  <si>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</si>
  <si>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</si>
  <si>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</si>
  <si>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</si>
  <si>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</si>
  <si>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</si>
  <si>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</si>
  <si>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</si>
  <si>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</si>
  <si>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</si>
  <si>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</si>
  <si>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</si>
  <si>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</si>
  <si>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</si>
  <si>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</si>
  <si>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</si>
  <si>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</si>
  <si>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</si>
  <si>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</si>
  <si>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</si>
  <si>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</si>
  <si>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</si>
  <si>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</si>
  <si>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</si>
  <si>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</si>
  <si>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</si>
  <si>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</si>
  <si>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</si>
  <si>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</si>
  <si>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</si>
  <si>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</si>
  <si>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</si>
  <si>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</si>
  <si>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</si>
  <si>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</si>
  <si>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</si>
  <si>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</si>
  <si>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</si>
  <si>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</si>
  <si>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</si>
  <si>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</si>
  <si>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</si>
  <si>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</si>
  <si>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</si>
  <si>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</si>
  <si>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</si>
  <si>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</si>
  <si>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</si>
  <si>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</si>
  <si>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</si>
  <si>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</si>
  <si>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</si>
  <si>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</si>
  <si>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</si>
  <si>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</si>
  <si>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</si>
  <si>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</si>
  <si>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</si>
  <si>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</si>
  <si>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</si>
  <si>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</si>
  <si>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</si>
  <si>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</si>
  <si>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</si>
  <si>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</si>
  <si>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</si>
  <si>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</si>
  <si>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</si>
  <si>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</si>
  <si>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</si>
  <si>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</si>
  <si>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</si>
  <si>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</si>
  <si>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</si>
  <si>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</si>
  <si>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</si>
  <si>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</si>
  <si>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</si>
  <si>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</si>
  <si>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</si>
  <si>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</si>
  <si>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</si>
  <si>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</si>
  <si>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</si>
  <si>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</si>
  <si>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</si>
  <si>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</si>
  <si>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</si>
  <si>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</si>
  <si>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</si>
  <si>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</si>
  <si>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</si>
  <si>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</si>
  <si>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</si>
  <si>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</si>
  <si>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</si>
  <si>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</si>
  <si>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</si>
  <si>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</si>
  <si>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</si>
  <si>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</si>
  <si>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</si>
  <si>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</si>
  <si>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</si>
  <si>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</si>
  <si>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</si>
  <si>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</si>
  <si>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</si>
  <si>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</si>
  <si>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</si>
  <si>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</si>
  <si>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</si>
  <si>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</si>
  <si>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</si>
  <si>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</si>
  <si>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</si>
  <si>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</si>
  <si>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</si>
  <si>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</si>
  <si>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</si>
  <si>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</si>
  <si>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</si>
  <si>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</si>
  <si>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</si>
  <si>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</si>
  <si>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</si>
  <si>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</si>
  <si>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</si>
  <si>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</si>
  <si>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</si>
  <si>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</si>
  <si>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</si>
  <si>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</si>
  <si>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</si>
  <si>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</si>
  <si>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</si>
  <si>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</si>
  <si>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</si>
  <si>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</si>
  <si>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</si>
  <si>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</si>
  <si>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</si>
  <si>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</si>
  <si>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</si>
  <si>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</si>
  <si>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</si>
  <si>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</si>
  <si>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</si>
  <si>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</si>
  <si>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</si>
  <si>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</si>
  <si>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</si>
  <si>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</si>
  <si>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</si>
  <si>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</si>
  <si>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</si>
  <si>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</si>
  <si>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</si>
  <si>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</si>
  <si>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</si>
  <si>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</si>
  <si>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</si>
  <si>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</si>
  <si>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</si>
  <si>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</si>
  <si>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</si>
  <si>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</si>
  <si>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</si>
  <si>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</si>
  <si>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</si>
  <si>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</si>
  <si>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</si>
  <si>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</si>
  <si>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</si>
  <si>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</si>
  <si>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</si>
  <si>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</si>
  <si>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</si>
  <si>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</si>
  <si>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</si>
  <si>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</si>
  <si>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</si>
  <si>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</si>
  <si>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</si>
  <si>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</si>
  <si>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</si>
  <si>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</si>
  <si>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</si>
  <si>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</si>
  <si>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</si>
  <si>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</si>
  <si>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</si>
  <si>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</si>
  <si>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</si>
  <si>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</si>
  <si>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</si>
  <si>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</si>
  <si>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</si>
  <si>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</si>
  <si>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</si>
  <si>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</si>
  <si>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</si>
  <si>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</si>
  <si>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</si>
  <si>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</si>
  <si>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</si>
  <si>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</si>
  <si>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</si>
  <si>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</si>
  <si>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</si>
  <si>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</si>
  <si>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</si>
  <si>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</si>
  <si>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</si>
  <si>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</si>
  <si>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</si>
  <si>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</si>
  <si>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</si>
  <si>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</si>
  <si>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</si>
  <si>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</si>
  <si>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</si>
  <si>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</si>
  <si>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</si>
  <si>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</si>
  <si>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</si>
  <si>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</si>
  <si>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</si>
  <si>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</si>
  <si>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</si>
  <si>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</si>
  <si>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</si>
  <si>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</si>
  <si>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</si>
  <si>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</si>
  <si>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</si>
  <si>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</si>
  <si>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</si>
  <si>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</si>
  <si>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</si>
  <si>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</si>
  <si>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</si>
  <si>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</si>
  <si>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</si>
  <si>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</si>
  <si>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</si>
  <si>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</si>
  <si>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</si>
  <si>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</si>
  <si>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</si>
  <si>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</si>
  <si>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</si>
  <si>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</si>
  <si>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</si>
  <si>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</si>
  <si>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</si>
  <si>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</si>
  <si>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</si>
  <si>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</si>
  <si>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</si>
  <si>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</si>
  <si>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</si>
  <si>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</si>
  <si>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</si>
  <si>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</si>
  <si>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</si>
  <si>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</si>
  <si>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</si>
  <si>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</si>
  <si>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</si>
  <si>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</si>
  <si>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</si>
  <si>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</si>
  <si>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</si>
  <si>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</si>
  <si>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</si>
  <si>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</si>
  <si>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</si>
  <si>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</si>
  <si>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</si>
  <si>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</si>
  <si>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</si>
  <si>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</si>
  <si>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</si>
  <si>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</si>
  <si>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</si>
  <si>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</si>
  <si>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</si>
  <si>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</si>
  <si>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</si>
  <si>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</si>
  <si>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</si>
  <si>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</si>
  <si>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</si>
  <si>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</si>
  <si>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</si>
  <si>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</si>
  <si>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</si>
  <si>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</si>
  <si>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</si>
  <si>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</si>
  <si>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</si>
  <si>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</si>
  <si>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</si>
  <si>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</si>
  <si>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</si>
  <si>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</si>
  <si>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</si>
  <si>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</si>
  <si>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</si>
  <si>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</si>
  <si>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</si>
  <si>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</si>
  <si>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</si>
  <si>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</si>
  <si>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</si>
  <si>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</si>
  <si>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</si>
  <si>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</si>
  <si>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</si>
  <si>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</si>
  <si>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</si>
  <si>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</si>
  <si>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</si>
  <si>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</si>
  <si>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</si>
  <si>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</si>
  <si>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</si>
  <si>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</si>
  <si>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</si>
  <si>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</si>
  <si>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</si>
  <si>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</si>
  <si>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</si>
  <si>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</si>
  <si>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</si>
  <si>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</si>
  <si>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</si>
  <si>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</si>
  <si>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</si>
  <si>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</si>
  <si>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</si>
  <si>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</si>
  <si>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</si>
  <si>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</si>
  <si>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</si>
  <si>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</si>
  <si>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</si>
  <si>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</si>
  <si>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</si>
  <si>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</si>
  <si>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</si>
  <si>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</si>
  <si>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</si>
  <si>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</si>
  <si>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</si>
  <si>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</si>
  <si>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</si>
  <si>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</si>
  <si>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</si>
  <si>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</si>
  <si>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</si>
  <si>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</si>
  <si>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</si>
  <si>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</si>
  <si>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</si>
  <si>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</si>
  <si>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</si>
  <si>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</si>
  <si>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</si>
  <si>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</si>
  <si>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</si>
  <si>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</si>
  <si>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</si>
  <si>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</si>
  <si>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</si>
  <si>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</si>
  <si>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</si>
  <si>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</si>
  <si>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</si>
  <si>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</si>
  <si>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</si>
  <si>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</si>
  <si>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</si>
  <si>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</si>
  <si>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</si>
  <si>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</si>
  <si>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</si>
  <si>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</si>
  <si>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</si>
  <si>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</si>
  <si>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</si>
  <si>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</si>
  <si>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</si>
  <si>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</si>
  <si>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</si>
  <si>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</si>
  <si>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</si>
  <si>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</si>
  <si>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</si>
  <si>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</si>
  <si>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</si>
  <si>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</si>
  <si>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</si>
  <si>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</si>
  <si>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</si>
  <si>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</si>
  <si>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</si>
  <si>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</si>
  <si>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</si>
  <si>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</si>
  <si>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</si>
  <si>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</si>
  <si>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</si>
  <si>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</si>
  <si>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</si>
  <si>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</si>
  <si>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</si>
  <si>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</si>
  <si>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</si>
  <si>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</si>
  <si>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</si>
  <si>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</si>
  <si>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</si>
  <si>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</si>
  <si>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</si>
  <si>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</si>
  <si>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</si>
  <si>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</si>
  <si>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</si>
  <si>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</si>
  <si>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</si>
  <si>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</si>
  <si>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</si>
  <si>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</si>
  <si>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</si>
  <si>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</si>
  <si>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</si>
  <si>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</si>
  <si>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</si>
  <si>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</si>
  <si>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</si>
  <si>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</si>
  <si>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</si>
  <si>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</si>
  <si>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</si>
  <si>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</si>
  <si>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</si>
  <si>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</si>
  <si>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</si>
  <si>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</si>
  <si>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</si>
  <si>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</si>
  <si>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</si>
  <si>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</si>
  <si>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</si>
  <si>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</si>
  <si>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</si>
  <si>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</si>
  <si>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</si>
  <si>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</si>
  <si>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</si>
  <si>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</si>
  <si>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</si>
  <si>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</si>
  <si>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</si>
  <si>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</si>
  <si>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</si>
  <si>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</si>
  <si>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</si>
  <si>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</si>
  <si>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</si>
  <si>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</si>
  <si>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</si>
  <si>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</si>
  <si>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</si>
  <si>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</si>
  <si>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</si>
  <si>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</si>
  <si>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</si>
  <si>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</si>
  <si>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</si>
  <si>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</si>
  <si>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</si>
  <si>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</si>
  <si>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</si>
  <si>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</si>
  <si>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</si>
  <si>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</si>
  <si>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</si>
  <si>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</si>
  <si>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</si>
  <si>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</si>
  <si>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</si>
  <si>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</si>
  <si>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</si>
  <si>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</si>
  <si>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</si>
  <si>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</si>
  <si>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</si>
  <si>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</si>
  <si>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</si>
  <si>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</si>
  <si>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</si>
  <si>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</si>
  <si>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</si>
  <si>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</si>
  <si>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</si>
  <si>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</si>
  <si>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</si>
  <si>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</si>
  <si>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</si>
  <si>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</si>
  <si>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</si>
  <si>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</si>
  <si>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</si>
  <si>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</si>
  <si>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</si>
  <si>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</si>
  <si>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</si>
  <si>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</si>
  <si>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</si>
  <si>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</si>
  <si>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</si>
  <si>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</si>
  <si>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</si>
  <si>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</si>
  <si>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</si>
  <si>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</si>
  <si>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</si>
  <si>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</si>
  <si>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</si>
  <si>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</si>
  <si>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</si>
  <si>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</si>
  <si>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</si>
  <si>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</si>
  <si>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</si>
  <si>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</si>
  <si>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</si>
  <si>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</si>
  <si>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</si>
  <si>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</si>
  <si>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</si>
  <si>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</si>
  <si>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</si>
  <si>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</si>
  <si>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</si>
  <si>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</si>
  <si>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</si>
  <si>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</si>
  <si>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</si>
  <si>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</si>
  <si>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</si>
  <si>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</si>
  <si>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</si>
  <si>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</si>
  <si>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</si>
  <si>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</si>
  <si>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</si>
  <si>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</si>
  <si>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</si>
  <si>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</si>
  <si>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</si>
  <si>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</si>
  <si>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</si>
  <si>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</si>
  <si>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</si>
  <si>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</si>
  <si>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</si>
  <si>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</si>
  <si>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</si>
  <si>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</si>
  <si>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</si>
  <si>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</si>
  <si>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</si>
  <si>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</si>
  <si>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</si>
  <si>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</si>
  <si>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</si>
  <si>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</si>
  <si>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</si>
  <si>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</si>
  <si>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</si>
  <si>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</si>
  <si>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</si>
  <si>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</si>
  <si>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</si>
  <si>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</si>
  <si>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</si>
  <si>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</si>
  <si>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</si>
  <si>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</si>
  <si>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</si>
  <si>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</si>
  <si>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</si>
  <si>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</si>
  <si>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</si>
  <si>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</si>
  <si>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</si>
  <si>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</si>
  <si>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</si>
  <si>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</si>
  <si>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</si>
  <si>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</si>
  <si>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</si>
  <si>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</si>
  <si>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</si>
  <si>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</si>
  <si>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</si>
  <si>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</si>
  <si>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</si>
  <si>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</si>
  <si>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</si>
  <si>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</si>
  <si>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</si>
  <si>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</si>
  <si>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</si>
  <si>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</si>
  <si>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</si>
  <si>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</si>
  <si>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</si>
  <si>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</si>
  <si>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</si>
  <si>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</si>
  <si>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</si>
  <si>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</si>
  <si>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</si>
  <si>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</si>
  <si>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</si>
  <si>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</si>
  <si>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</si>
  <si>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</si>
  <si>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</si>
  <si>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</si>
  <si>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</si>
  <si>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</si>
  <si>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</si>
  <si>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</si>
  <si>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</si>
  <si>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</si>
  <si>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</si>
  <si>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</si>
  <si>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</si>
  <si>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</si>
  <si>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</si>
  <si>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</si>
  <si>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</si>
  <si>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</si>
  <si>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</si>
  <si>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</si>
  <si>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</si>
  <si>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</si>
  <si>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</si>
  <si>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</si>
  <si>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</si>
  <si>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</si>
  <si>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</si>
  <si>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</si>
  <si>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</si>
  <si>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</si>
  <si>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</si>
  <si>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</si>
  <si>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</si>
  <si>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</si>
  <si>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</si>
  <si>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</si>
  <si>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</si>
  <si>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</si>
  <si>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</si>
  <si>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</si>
  <si>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</si>
  <si>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</si>
  <si>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</si>
  <si>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</si>
  <si>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</si>
  <si>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</si>
  <si>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</si>
  <si>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</si>
  <si>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</si>
  <si>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</si>
  <si>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</si>
  <si>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</si>
  <si>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</si>
  <si>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</si>
  <si>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</si>
  <si>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</si>
  <si>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</si>
  <si>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</si>
  <si>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</si>
  <si>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</si>
  <si>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</si>
  <si>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</si>
  <si>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</si>
  <si>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</si>
  <si>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</si>
  <si>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</si>
  <si>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</si>
  <si>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</si>
  <si>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</si>
  <si>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</si>
  <si>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</si>
  <si>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</si>
  <si>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</si>
  <si>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</si>
  <si>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</si>
  <si>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</si>
  <si>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</si>
  <si>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</si>
  <si>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</si>
  <si>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</si>
  <si>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</si>
  <si>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</si>
  <si>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</si>
  <si>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</si>
  <si>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</si>
  <si>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</si>
  <si>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</si>
  <si>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</si>
  <si>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</si>
  <si>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</si>
  <si>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</si>
  <si>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</si>
  <si>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</si>
  <si>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</si>
  <si>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</si>
  <si>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</si>
  <si>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</si>
  <si>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</si>
  <si>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</si>
  <si>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</si>
  <si>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</si>
  <si>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</si>
  <si>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</si>
  <si>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</si>
  <si>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</si>
  <si>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</si>
  <si>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</si>
  <si>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</si>
  <si>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</si>
  <si>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</si>
  <si>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</si>
  <si>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</si>
  <si>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</si>
  <si>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</si>
  <si>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</si>
  <si>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</si>
  <si>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</si>
  <si>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</si>
  <si>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</si>
  <si>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</si>
  <si>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</si>
  <si>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</si>
  <si>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</si>
  <si>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</si>
  <si>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</si>
  <si>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</si>
  <si>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</si>
  <si>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</si>
  <si>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</si>
  <si>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</si>
  <si>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</si>
  <si>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</si>
  <si>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</si>
  <si>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</si>
  <si>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</si>
  <si>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</si>
  <si>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</si>
  <si>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</si>
  <si>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</si>
  <si>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</si>
  <si>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</si>
  <si>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</si>
  <si>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</si>
  <si>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</si>
  <si>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</si>
  <si>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</si>
  <si>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</si>
  <si>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</si>
  <si>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</si>
  <si>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</si>
  <si>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</si>
  <si>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</si>
  <si>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</si>
  <si>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</si>
  <si>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</si>
  <si>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</si>
  <si>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</si>
  <si>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</si>
  <si>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</si>
  <si>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</si>
  <si>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</si>
  <si>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</si>
  <si>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</si>
  <si>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</si>
  <si>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</si>
  <si>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</si>
  <si>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</si>
  <si>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</si>
  <si>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</si>
  <si>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</si>
  <si>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</si>
  <si>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</si>
  <si>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</si>
  <si>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</si>
  <si>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</si>
  <si>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</si>
  <si>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</si>
  <si>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</si>
  <si>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</si>
  <si>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</si>
  <si>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</si>
  <si>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</si>
  <si>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</si>
  <si>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</si>
  <si>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</si>
  <si>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</si>
  <si>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</si>
  <si>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</si>
  <si>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</si>
  <si>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</si>
  <si>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</si>
  <si>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</si>
  <si>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</si>
  <si>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</si>
  <si>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</si>
  <si>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</si>
  <si>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</si>
  <si>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</si>
  <si>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</si>
  <si>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</si>
  <si>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</si>
  <si>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</si>
  <si>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</si>
  <si>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</si>
  <si>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</si>
  <si>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</si>
  <si>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</si>
  <si>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</si>
  <si>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</si>
  <si>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</si>
  <si>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</si>
  <si>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</si>
  <si>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</si>
  <si>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</si>
  <si>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</si>
  <si>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</si>
  <si>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</si>
  <si>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</si>
  <si>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</si>
  <si>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</si>
  <si>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</si>
  <si>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</si>
  <si>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</si>
  <si>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</si>
  <si>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</si>
  <si>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</si>
  <si>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</si>
  <si>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</si>
  <si>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</si>
  <si>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</si>
  <si>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</si>
  <si>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</si>
  <si>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</si>
  <si>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</si>
  <si>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</si>
  <si>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</si>
  <si>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</si>
  <si>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</si>
  <si>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</si>
  <si>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</si>
  <si>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</si>
  <si>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</si>
  <si>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</si>
  <si>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</si>
  <si>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</si>
  <si>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</si>
  <si>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</si>
  <si>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</si>
  <si>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</si>
  <si>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</si>
  <si>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</si>
  <si>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</si>
  <si>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</si>
  <si>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</si>
  <si>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</si>
  <si>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</si>
  <si>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</si>
  <si>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</si>
  <si>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</si>
  <si>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</si>
  <si>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</si>
  <si>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</si>
  <si>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</si>
  <si>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</si>
  <si>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</si>
  <si>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</si>
  <si>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</si>
  <si>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</si>
  <si>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</si>
  <si>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</si>
  <si>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</si>
  <si>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</si>
  <si>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</si>
  <si>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</si>
  <si>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</si>
  <si>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</si>
  <si>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</si>
  <si>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</si>
  <si>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</si>
  <si>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</si>
  <si>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</si>
  <si>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</si>
  <si>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</si>
  <si>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</si>
  <si>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</si>
  <si>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</si>
  <si>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</si>
  <si>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</si>
  <si>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</si>
  <si>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</si>
  <si>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</si>
  <si>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</si>
  <si>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</si>
  <si>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</si>
  <si>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</si>
  <si>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</si>
  <si>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</si>
  <si>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</si>
  <si>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</si>
  <si>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</si>
  <si>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</si>
  <si>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</si>
  <si>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</si>
  <si>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</si>
  <si>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</si>
  <si>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</si>
  <si>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</si>
  <si>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</si>
  <si>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</si>
  <si>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</si>
  <si>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</si>
  <si>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</si>
  <si>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</si>
  <si>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</si>
  <si>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</si>
  <si>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</si>
  <si>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</si>
  <si>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</si>
  <si>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</si>
  <si>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</si>
  <si>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</si>
  <si>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</si>
  <si>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</si>
  <si>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</si>
  <si>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</si>
  <si>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</si>
  <si>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</si>
  <si>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</si>
  <si>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</si>
  <si>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</si>
  <si>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</si>
  <si>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</si>
  <si>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</si>
  <si>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</si>
  <si>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</si>
  <si>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</si>
  <si>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</si>
  <si>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</si>
  <si>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</si>
  <si>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</si>
  <si>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</si>
  <si>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</si>
  <si>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</si>
  <si>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</si>
  <si>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</si>
  <si>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</si>
  <si>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</si>
  <si>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</si>
  <si>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</si>
  <si>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</si>
  <si>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</si>
  <si>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</si>
  <si>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</si>
  <si>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</si>
  <si>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</si>
  <si>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</si>
  <si>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</si>
  <si>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</si>
  <si>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</si>
  <si>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</si>
  <si>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</si>
  <si>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</si>
  <si>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</si>
  <si>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</si>
  <si>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</si>
  <si>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</si>
  <si>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</si>
  <si>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</si>
  <si>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</si>
  <si>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</si>
  <si>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</si>
  <si>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</si>
  <si>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</si>
  <si>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</si>
  <si>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</si>
  <si>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</si>
  <si>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</si>
  <si>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</si>
  <si>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</si>
  <si>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</si>
  <si>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</si>
  <si>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</si>
  <si>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</si>
  <si>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</si>
  <si>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</si>
  <si>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</si>
  <si>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</si>
  <si>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</si>
  <si>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</si>
  <si>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</si>
  <si>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</si>
  <si>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</si>
  <si>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</si>
  <si>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</si>
  <si>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</si>
  <si>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</si>
  <si>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</si>
  <si>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</si>
  <si>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</si>
  <si>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</si>
  <si>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</si>
  <si>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</si>
  <si>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</si>
  <si>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</si>
  <si>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</si>
  <si>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</si>
  <si>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</si>
  <si>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</si>
  <si>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</si>
  <si>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</si>
  <si>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</si>
  <si>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</si>
  <si>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</si>
  <si>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</si>
  <si>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</si>
  <si>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</si>
  <si>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</si>
  <si>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</si>
  <si>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</si>
  <si>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</si>
  <si>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</si>
  <si>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</si>
  <si>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</si>
  <si>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</si>
  <si>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</si>
  <si>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</si>
  <si>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</si>
  <si>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</si>
  <si>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</si>
  <si>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</si>
  <si>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</si>
  <si>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</si>
  <si>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</si>
  <si>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</si>
  <si>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</si>
  <si>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</si>
  <si>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</si>
  <si>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</si>
  <si>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</si>
  <si>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</si>
  <si>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</si>
  <si>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</si>
  <si>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</si>
  <si>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</si>
  <si>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</si>
  <si>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</si>
  <si>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</si>
  <si>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</si>
  <si>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</si>
  <si>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</si>
  <si>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</si>
  <si>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</si>
  <si>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</si>
  <si>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</si>
  <si>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</si>
  <si>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</si>
  <si>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</si>
  <si>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</si>
  <si>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</si>
  <si>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</si>
  <si>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</si>
  <si>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</si>
  <si>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</si>
  <si>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</si>
  <si>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</si>
  <si>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</si>
  <si>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</si>
  <si>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</si>
  <si>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</si>
  <si>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</si>
  <si>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</si>
  <si>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</si>
  <si>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</si>
  <si>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</si>
  <si>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</si>
  <si>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</si>
  <si>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</si>
  <si>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</si>
  <si>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</si>
  <si>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</si>
  <si>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</si>
  <si>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</si>
  <si>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</si>
  <si>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</si>
  <si>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</si>
  <si>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</si>
  <si>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</si>
  <si>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</si>
  <si>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</si>
  <si>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</si>
  <si>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</si>
  <si>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</si>
  <si>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</si>
  <si>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</si>
  <si>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</si>
  <si>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</si>
  <si>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</si>
  <si>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</si>
  <si>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</si>
  <si>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</si>
  <si>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</si>
  <si>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</si>
  <si>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</si>
  <si>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</si>
  <si>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</si>
  <si>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</si>
  <si>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</si>
  <si>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</si>
  <si>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</si>
  <si>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</si>
  <si>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</si>
  <si>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</si>
  <si>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</si>
  <si>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</si>
  <si>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</si>
  <si>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</si>
  <si>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</si>
  <si>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</si>
  <si>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</si>
  <si>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</si>
  <si>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</si>
  <si>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</si>
  <si>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</si>
  <si>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</si>
  <si>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</si>
  <si>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</si>
  <si>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</si>
  <si>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</si>
  <si>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</si>
  <si>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</si>
  <si>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</si>
  <si>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</si>
  <si>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</si>
  <si>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</si>
  <si>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</si>
  <si>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</si>
  <si>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</si>
  <si>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</si>
  <si>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</si>
  <si>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</si>
  <si>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</si>
  <si>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</si>
  <si>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</si>
  <si>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</si>
  <si>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</si>
  <si>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</si>
  <si>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</si>
  <si>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</si>
  <si>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</si>
  <si>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</si>
  <si>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</si>
  <si>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</si>
  <si>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</si>
  <si>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</si>
  <si>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</si>
  <si>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</si>
  <si>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</si>
  <si>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</si>
  <si>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</si>
  <si>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</si>
  <si>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</si>
  <si>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</si>
  <si>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</si>
  <si>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</si>
  <si>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</si>
  <si>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</si>
  <si>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</si>
  <si>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</si>
  <si>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</si>
  <si>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</si>
  <si>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</si>
  <si>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</si>
  <si>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</si>
  <si>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</si>
  <si>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</si>
  <si>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</si>
  <si>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</si>
  <si>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</si>
  <si>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</si>
  <si>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</si>
  <si>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</si>
  <si>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</si>
  <si>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</si>
  <si>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</si>
  <si>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</si>
  <si>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</si>
  <si>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</si>
  <si>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</si>
  <si>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</si>
  <si>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</si>
  <si>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</si>
  <si>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</si>
  <si>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</si>
  <si>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</si>
  <si>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</si>
  <si>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</si>
  <si>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</si>
  <si>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</si>
  <si>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</si>
  <si>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</si>
  <si>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</si>
  <si>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</si>
  <si>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</si>
  <si>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</si>
  <si>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</si>
  <si>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</si>
  <si>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</si>
  <si>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</si>
  <si>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</si>
  <si>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</si>
  <si>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</si>
  <si>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</si>
  <si>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</si>
  <si>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</si>
  <si>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</si>
  <si>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</si>
  <si>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</si>
  <si>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</si>
  <si>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</si>
  <si>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</si>
  <si>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</si>
  <si>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</si>
  <si>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</si>
  <si>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</si>
  <si>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</si>
  <si>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</si>
  <si>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</si>
  <si>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</si>
  <si>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</si>
  <si>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</si>
  <si>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</si>
  <si>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</si>
  <si>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</si>
  <si>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</si>
  <si>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</si>
  <si>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</si>
  <si>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</si>
  <si>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</si>
  <si>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</si>
  <si>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</si>
  <si>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</si>
  <si>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</si>
  <si>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</si>
  <si>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</si>
  <si>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</si>
  <si>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</si>
  <si>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</si>
  <si>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</si>
  <si>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</si>
  <si>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</si>
  <si>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</si>
  <si>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</si>
  <si>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</si>
  <si>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</si>
  <si>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</si>
  <si>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</si>
  <si>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</si>
  <si>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</si>
  <si>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</si>
  <si>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</si>
  <si>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</si>
  <si>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</si>
  <si>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</si>
  <si>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</si>
  <si>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</si>
  <si>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</si>
  <si>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</si>
  <si>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</si>
  <si>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</si>
  <si>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</si>
  <si>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</si>
  <si>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</si>
  <si>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</si>
  <si>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</si>
  <si>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</si>
  <si>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</si>
  <si>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</si>
  <si>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</si>
  <si>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</si>
  <si>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</si>
  <si>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</si>
  <si>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</si>
  <si>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</si>
  <si>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</si>
  <si>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</si>
  <si>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</si>
  <si>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</si>
  <si>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</si>
  <si>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</si>
  <si>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</si>
  <si>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</si>
  <si>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</si>
  <si>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</si>
  <si>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</si>
  <si>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</si>
  <si>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</si>
  <si>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</si>
  <si>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</si>
  <si>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</si>
  <si>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</si>
  <si>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</si>
  <si>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</si>
  <si>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</si>
  <si>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</si>
  <si>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</si>
  <si>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</si>
  <si>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</si>
  <si>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</si>
  <si>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</si>
  <si>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</si>
  <si>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</si>
  <si>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</si>
  <si>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</si>
  <si>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</si>
  <si>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</si>
  <si>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</si>
  <si>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</si>
  <si>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</si>
  <si>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</si>
  <si>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</si>
  <si>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</si>
  <si>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</si>
  <si>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</si>
  <si>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</si>
  <si>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</si>
  <si>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</si>
  <si>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</si>
  <si>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</si>
  <si>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</si>
  <si>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</si>
  <si>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</si>
  <si>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</si>
  <si>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</si>
  <si>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</si>
  <si>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</si>
  <si>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</si>
  <si>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</si>
  <si>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</si>
  <si>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</si>
  <si>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</si>
  <si>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</si>
  <si>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</si>
  <si>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</si>
  <si>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</si>
  <si>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</si>
  <si>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</si>
  <si>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</si>
  <si>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</si>
  <si>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</si>
  <si>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</si>
  <si>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</si>
  <si>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</si>
  <si>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</si>
  <si>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</si>
  <si>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</si>
  <si>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</si>
  <si>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</si>
  <si>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</si>
  <si>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</si>
  <si>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</si>
  <si>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</si>
  <si>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</si>
  <si>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</si>
  <si>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</si>
  <si>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</si>
  <si>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</si>
  <si>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</si>
  <si>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</si>
  <si>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</si>
  <si>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</si>
  <si>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</si>
  <si>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</si>
  <si>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</si>
  <si>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</si>
  <si>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</si>
  <si>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</si>
  <si>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</si>
  <si>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</si>
  <si>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</si>
  <si>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</si>
  <si>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</si>
  <si>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</si>
  <si>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</si>
  <si>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</si>
  <si>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</si>
  <si>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</si>
  <si>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</si>
  <si>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</si>
  <si>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</si>
  <si>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</si>
  <si>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</si>
  <si>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</si>
  <si>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</si>
  <si>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</si>
  <si>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</si>
  <si>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</si>
  <si>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</si>
  <si>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</si>
  <si>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</si>
  <si>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</si>
  <si>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</si>
  <si>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</si>
  <si>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</si>
  <si>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</si>
  <si>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</si>
  <si>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</si>
  <si>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</si>
  <si>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</si>
  <si>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</si>
  <si>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</si>
  <si>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</si>
  <si>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</si>
  <si>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</si>
  <si>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</si>
  <si>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</si>
  <si>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</si>
  <si>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</si>
  <si>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</si>
  <si>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</si>
  <si>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</si>
  <si>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</si>
  <si>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</si>
  <si>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</si>
  <si>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</si>
  <si>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</si>
  <si>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</si>
  <si>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</si>
  <si>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</si>
  <si>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</si>
  <si>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</si>
  <si>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</si>
  <si>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</si>
  <si>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</si>
  <si>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</si>
  <si>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</si>
  <si>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</si>
  <si>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</si>
  <si>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</si>
  <si>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</si>
  <si>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</si>
  <si>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</si>
  <si>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</si>
  <si>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</si>
  <si>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</si>
  <si>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</si>
  <si>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</si>
  <si>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</si>
  <si>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</si>
  <si>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</si>
  <si>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</si>
  <si>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</si>
  <si>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</si>
  <si>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</si>
  <si>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</si>
  <si>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</si>
  <si>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</si>
  <si>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</si>
  <si>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</si>
  <si>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</si>
  <si>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</si>
  <si>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</si>
  <si>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</si>
  <si>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</si>
  <si>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</si>
  <si>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</si>
  <si>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</si>
  <si>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</si>
  <si>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</si>
  <si>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</si>
  <si>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</si>
  <si>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</si>
  <si>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</si>
  <si>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</si>
  <si>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</si>
  <si>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</si>
  <si>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</si>
  <si>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</si>
  <si>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</si>
  <si>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</si>
  <si>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</si>
  <si>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</si>
  <si>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</si>
  <si>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</si>
  <si>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</si>
  <si>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</si>
  <si>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</si>
  <si>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</si>
  <si>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</si>
  <si>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</si>
  <si>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</si>
  <si>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</si>
  <si>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</si>
  <si>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</si>
  <si>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</si>
  <si>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</si>
  <si>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</si>
  <si>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</si>
  <si>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</si>
  <si>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</si>
  <si>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</si>
  <si>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</si>
  <si>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</si>
  <si>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</si>
  <si>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</si>
  <si>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</si>
  <si>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</si>
  <si>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</si>
  <si>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</si>
  <si>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</si>
  <si>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</si>
  <si>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</si>
  <si>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</si>
  <si>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</si>
  <si>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</si>
  <si>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</si>
  <si>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</si>
  <si>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</si>
  <si>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</si>
  <si>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</si>
  <si>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</si>
  <si>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</si>
  <si>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</si>
  <si>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</si>
  <si>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</si>
  <si>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</si>
  <si>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</si>
  <si>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</si>
  <si>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</si>
  <si>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</si>
  <si>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</si>
  <si>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</si>
  <si>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</si>
  <si>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</si>
  <si>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</si>
  <si>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</si>
  <si>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</si>
  <si>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</si>
  <si>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</si>
  <si>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</si>
  <si>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</si>
  <si>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</si>
  <si>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</si>
  <si>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</si>
  <si>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</si>
  <si>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</si>
  <si>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</si>
  <si>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</si>
  <si>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</si>
  <si>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</si>
  <si>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</si>
  <si>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</si>
  <si>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</si>
  <si>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</si>
  <si>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</si>
  <si>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</si>
  <si>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</si>
  <si>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</si>
  <si>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</si>
  <si>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</si>
  <si>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</si>
  <si>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</si>
  <si>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</si>
  <si>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</si>
  <si>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</si>
  <si>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</si>
  <si>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</si>
  <si>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</si>
  <si>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</si>
  <si>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</si>
  <si>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</si>
  <si>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</si>
  <si>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</si>
  <si>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</si>
  <si>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</si>
  <si>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</si>
  <si>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</si>
  <si>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</si>
  <si>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</si>
  <si>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</si>
  <si>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</si>
  <si>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</si>
  <si>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</si>
  <si>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</si>
  <si>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</si>
  <si>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</si>
  <si>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</si>
  <si>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</si>
  <si>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</si>
  <si>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</si>
  <si>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</si>
  <si>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</si>
  <si>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</si>
  <si>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</si>
  <si>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</si>
  <si>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</si>
  <si>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</si>
  <si>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</si>
  <si>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</si>
  <si>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</si>
  <si>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</si>
  <si>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</si>
  <si>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</si>
  <si>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</si>
  <si>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</si>
  <si>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</si>
  <si>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</si>
  <si>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</si>
  <si>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</si>
  <si>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</si>
  <si>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</si>
  <si>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</si>
  <si>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</si>
  <si>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</si>
  <si>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</si>
  <si>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</si>
  <si>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</si>
  <si>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</si>
  <si>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</si>
  <si>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</si>
  <si>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</si>
  <si>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</si>
  <si>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</si>
  <si>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</si>
  <si>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</si>
  <si>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</si>
  <si>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</si>
  <si>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</si>
  <si>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</si>
  <si>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</si>
  <si>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</si>
  <si>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</si>
  <si>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</si>
  <si>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</si>
  <si>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</si>
  <si>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</si>
  <si>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</si>
  <si>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</si>
  <si>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</si>
  <si>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</si>
  <si>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</si>
  <si>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</si>
  <si>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</si>
  <si>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</si>
  <si>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</si>
  <si>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</si>
  <si>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</si>
  <si>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</si>
  <si>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</si>
  <si>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</si>
  <si>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</si>
  <si>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</si>
  <si>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</si>
  <si>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</si>
  <si>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</si>
  <si>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</si>
  <si>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</si>
  <si>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</si>
  <si>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</si>
  <si>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</si>
  <si>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</si>
  <si>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</si>
  <si>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</si>
  <si>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</si>
  <si>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</si>
  <si>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</si>
  <si>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</si>
  <si>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</si>
  <si>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</si>
  <si>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</si>
  <si>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</si>
  <si>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</si>
  <si>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</si>
  <si>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</si>
  <si>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</si>
  <si>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</si>
  <si>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</si>
  <si>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</si>
  <si>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</si>
  <si>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</si>
  <si>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</si>
  <si>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</si>
  <si>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</si>
  <si>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</si>
  <si>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</si>
  <si>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</si>
  <si>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</si>
  <si>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</si>
  <si>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</si>
  <si>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</si>
  <si>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</si>
  <si>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</si>
  <si>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</si>
  <si>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</si>
  <si>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</si>
  <si>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</si>
  <si>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</si>
  <si>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</si>
  <si>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</si>
  <si>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</si>
  <si>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</si>
  <si>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</si>
  <si>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</si>
  <si>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</si>
  <si>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</si>
  <si>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</si>
  <si>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</si>
  <si>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</si>
  <si>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</si>
  <si>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</si>
  <si>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</si>
  <si>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</si>
  <si>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</si>
  <si>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</si>
  <si>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</si>
  <si>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</si>
  <si>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</si>
  <si>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</si>
  <si>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</si>
  <si>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</si>
  <si>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</si>
  <si>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</si>
  <si>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</si>
  <si>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</si>
  <si>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</si>
  <si>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</si>
  <si>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</si>
  <si>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</si>
  <si>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</si>
  <si>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</si>
  <si>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</si>
  <si>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</si>
  <si>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</si>
  <si>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</si>
  <si>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</si>
  <si>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</si>
  <si>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</si>
  <si>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</si>
  <si>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</si>
  <si>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</si>
  <si>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</si>
  <si>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</si>
  <si>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</si>
  <si>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</si>
  <si>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</si>
  <si>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</si>
  <si>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</si>
  <si>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</si>
  <si>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</si>
  <si>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</si>
  <si>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</si>
  <si>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</si>
  <si>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</si>
  <si>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</si>
  <si>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</si>
  <si>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</si>
  <si>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</si>
  <si>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</si>
  <si>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</si>
  <si>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</si>
  <si>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</si>
  <si>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</si>
  <si>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</si>
  <si>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</si>
  <si>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</si>
  <si>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</si>
  <si>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</si>
  <si>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</si>
  <si>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</si>
  <si>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</si>
  <si>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</si>
  <si>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</si>
  <si>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</si>
  <si>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</si>
  <si>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</si>
  <si>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</si>
  <si>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</si>
  <si>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</si>
  <si>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</si>
  <si>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</si>
  <si>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</si>
  <si>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</si>
  <si>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</si>
  <si>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</si>
  <si>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</si>
  <si>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</si>
  <si>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</si>
  <si>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</si>
  <si>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</si>
  <si>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</si>
  <si>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</si>
  <si>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</si>
  <si>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</si>
  <si>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</si>
  <si>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</si>
  <si>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</si>
  <si>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</si>
  <si>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</si>
  <si>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</si>
  <si>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</si>
  <si>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</si>
  <si>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</si>
  <si>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</si>
  <si>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</si>
  <si>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</si>
  <si>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</si>
  <si>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</si>
  <si>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</si>
  <si>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</si>
  <si>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</si>
  <si>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</si>
  <si>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</si>
  <si>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</si>
  <si>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</si>
  <si>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</si>
  <si>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</si>
  <si>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</si>
  <si>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</si>
  <si>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</si>
  <si>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</si>
  <si>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</si>
  <si>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</si>
  <si>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</si>
  <si>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</si>
  <si>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</si>
  <si>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</si>
  <si>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</si>
  <si>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</si>
  <si>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</si>
  <si>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</si>
  <si>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</si>
  <si>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</si>
  <si>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</si>
  <si>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</si>
  <si>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</si>
  <si>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</si>
  <si>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</si>
  <si>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</si>
  <si>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</si>
  <si>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</si>
  <si>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</si>
  <si>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</si>
  <si>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</si>
  <si>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</si>
  <si>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</si>
  <si>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</si>
  <si>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</si>
  <si>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</si>
  <si>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</si>
  <si>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</si>
  <si>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</si>
  <si>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</si>
  <si>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</si>
  <si>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</si>
  <si>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</si>
  <si>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</si>
  <si>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</si>
  <si>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</si>
  <si>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</si>
  <si>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</si>
  <si>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</si>
  <si>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</si>
  <si>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</si>
  <si>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</si>
  <si>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</si>
  <si>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</si>
  <si>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</si>
  <si>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</si>
  <si>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</si>
  <si>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</si>
  <si>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</si>
  <si>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</si>
  <si>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</si>
  <si>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</si>
  <si>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</si>
  <si>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</si>
  <si>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</si>
  <si>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</si>
  <si>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</si>
  <si>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</si>
  <si>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</si>
  <si>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</si>
  <si>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</si>
  <si>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</si>
  <si>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</si>
  <si>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</si>
  <si>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</si>
  <si>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</si>
  <si>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</si>
  <si>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</si>
  <si>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</si>
  <si>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</si>
  <si>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</si>
  <si>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</si>
  <si>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</si>
  <si>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</si>
  <si>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</si>
  <si>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</si>
  <si>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</si>
  <si>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</si>
  <si>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</si>
  <si>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</si>
  <si>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</si>
  <si>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</si>
  <si>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</si>
  <si>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</si>
  <si>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</si>
  <si>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</si>
  <si>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</si>
  <si>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</si>
  <si>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</si>
  <si>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</si>
  <si>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</si>
  <si>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</si>
  <si>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</si>
  <si>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</si>
  <si>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</si>
  <si>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</si>
  <si>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</si>
  <si>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</si>
  <si>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</si>
  <si>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</si>
  <si>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</si>
  <si>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</si>
  <si>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</si>
  <si>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</si>
  <si>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</si>
  <si>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</si>
  <si>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</si>
  <si>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</si>
  <si>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</si>
  <si>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</si>
  <si>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</si>
  <si>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</si>
  <si>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</si>
  <si>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</si>
  <si>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</si>
  <si>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</si>
  <si>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</si>
  <si>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</si>
  <si>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</si>
  <si>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</si>
  <si>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</si>
  <si>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</si>
  <si>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</si>
  <si>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</si>
  <si>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</si>
  <si>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</si>
  <si>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</si>
  <si>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</si>
  <si>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</si>
  <si>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</si>
  <si>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</si>
  <si>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</si>
  <si>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</si>
  <si>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</si>
  <si>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</si>
  <si>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</si>
  <si>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</si>
  <si>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</si>
  <si>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</si>
  <si>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</si>
  <si>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</si>
  <si>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</si>
  <si>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</si>
  <si>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</si>
  <si>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</si>
  <si>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</si>
  <si>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</si>
  <si>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</si>
  <si>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</si>
  <si>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</si>
  <si>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</si>
  <si>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</si>
  <si>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</si>
  <si>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</si>
  <si>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</si>
  <si>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</si>
  <si>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</si>
  <si>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</si>
  <si>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</si>
  <si>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</si>
  <si>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</si>
  <si>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</si>
  <si>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</si>
  <si>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</si>
  <si>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</si>
  <si>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</si>
  <si>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</si>
  <si>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</si>
  <si>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</si>
  <si>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</si>
  <si>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</si>
  <si>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</si>
  <si>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</si>
  <si>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</si>
  <si>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</si>
  <si>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</si>
  <si>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</si>
  <si>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</si>
  <si>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</si>
  <si>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</si>
  <si>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</si>
  <si>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</si>
  <si>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</si>
  <si>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</si>
  <si>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</si>
  <si>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</si>
  <si>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</si>
  <si>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</si>
  <si>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</si>
  <si>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</si>
  <si>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</si>
  <si>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</si>
  <si>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</si>
  <si>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</si>
  <si>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</si>
  <si>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</si>
  <si>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</si>
  <si>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</si>
  <si>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</si>
  <si>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</si>
  <si>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</si>
  <si>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</si>
  <si>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</si>
  <si>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</si>
  <si>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</si>
  <si>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</si>
  <si>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</si>
  <si>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</si>
  <si>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</si>
  <si>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</si>
  <si>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</si>
  <si>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</si>
  <si>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</si>
  <si>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</si>
  <si>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</si>
  <si>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</si>
  <si>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</si>
  <si>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</si>
  <si>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</si>
  <si>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</si>
  <si>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</si>
  <si>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</si>
  <si>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</si>
  <si>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</si>
  <si>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</si>
  <si>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</si>
  <si>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</si>
  <si>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</si>
  <si>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</si>
  <si>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</si>
  <si>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</si>
  <si>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</si>
  <si>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</si>
  <si>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</si>
  <si>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</si>
  <si>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</si>
  <si>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</si>
  <si>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</si>
  <si>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</si>
  <si>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</si>
  <si>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</si>
  <si>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</si>
  <si>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</si>
  <si>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</si>
  <si>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</si>
  <si>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</si>
  <si>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</si>
  <si>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</si>
  <si>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</si>
  <si>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</si>
  <si>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</si>
  <si>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</si>
  <si>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</si>
  <si>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</si>
  <si>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</si>
  <si>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</si>
  <si>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</si>
  <si>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</si>
  <si>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</si>
  <si>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</si>
  <si>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</si>
  <si>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</si>
  <si>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</si>
  <si>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</si>
  <si>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</si>
  <si>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</si>
  <si>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</si>
  <si>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</si>
  <si>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</si>
  <si>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</si>
  <si>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</si>
  <si>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</si>
  <si>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</si>
  <si>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</si>
  <si>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</si>
  <si>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</si>
  <si>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</si>
  <si>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</si>
  <si>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</si>
  <si>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</si>
  <si>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</si>
  <si>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</si>
  <si>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</si>
  <si>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</si>
  <si>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</si>
  <si>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</si>
  <si>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</si>
  <si>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</si>
  <si>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</si>
  <si>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</si>
  <si>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</si>
  <si>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</si>
  <si>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</si>
  <si>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</si>
  <si>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</si>
  <si>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</si>
  <si>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</si>
  <si>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</si>
  <si>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</si>
  <si>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</si>
  <si>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</si>
  <si>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</si>
  <si>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</si>
  <si>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</si>
  <si>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</si>
  <si>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</si>
  <si>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</si>
  <si>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</si>
  <si>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</si>
  <si>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</si>
  <si>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</si>
  <si>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</si>
  <si>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</si>
  <si>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</si>
  <si>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</si>
  <si>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</si>
  <si>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</si>
  <si>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</si>
  <si>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</si>
  <si>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</si>
  <si>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</si>
  <si>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</si>
  <si>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</si>
  <si>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</si>
  <si>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</si>
  <si>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</si>
  <si>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</si>
  <si>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</si>
  <si>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</si>
  <si>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</si>
  <si>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</si>
  <si>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</si>
  <si>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</si>
  <si>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</si>
  <si>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</si>
  <si>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</si>
  <si>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</si>
  <si>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</si>
  <si>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</si>
  <si>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</si>
  <si>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</si>
  <si>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</si>
  <si>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</si>
  <si>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</si>
  <si>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</si>
  <si>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</si>
  <si>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</si>
  <si>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</si>
  <si>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</si>
  <si>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</si>
  <si>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</si>
  <si>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</si>
  <si>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</si>
  <si>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</si>
  <si>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</si>
  <si>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</si>
  <si>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</si>
  <si>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</si>
  <si>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</si>
  <si>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</si>
  <si>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</si>
  <si>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</si>
  <si>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</si>
  <si>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</si>
  <si>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</si>
  <si>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</si>
  <si>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</si>
  <si>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</si>
  <si>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</si>
  <si>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</si>
  <si>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</si>
  <si>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</si>
  <si>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</si>
  <si>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</si>
  <si>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</si>
  <si>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</si>
  <si>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</si>
  <si>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</si>
  <si>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</si>
  <si>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</si>
  <si>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</si>
  <si>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</si>
  <si>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</si>
  <si>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</si>
  <si>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</si>
  <si>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</si>
  <si>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</si>
  <si>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</si>
  <si>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</si>
  <si>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</si>
  <si>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</si>
  <si>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</si>
  <si>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</si>
  <si>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</si>
  <si>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</si>
  <si>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</si>
  <si>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</si>
  <si>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</si>
  <si>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</si>
  <si>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</si>
  <si>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</si>
  <si>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</si>
  <si>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</si>
  <si>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</si>
  <si>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</si>
  <si>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</si>
  <si>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</si>
  <si>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</si>
  <si>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</si>
  <si>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</si>
  <si>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</si>
  <si>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</si>
  <si>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</si>
  <si>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</si>
  <si>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</si>
  <si>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</si>
  <si>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</si>
  <si>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</si>
  <si>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</si>
  <si>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</si>
  <si>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</si>
  <si>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</si>
  <si>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</si>
  <si>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</si>
  <si>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</si>
  <si>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</si>
  <si>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</si>
  <si>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</si>
  <si>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</si>
  <si>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</si>
  <si>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</si>
  <si>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</si>
  <si>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</si>
  <si>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</si>
  <si>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</si>
  <si>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</si>
  <si>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</si>
  <si>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</si>
  <si>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</si>
  <si>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</si>
  <si>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</si>
  <si>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</si>
  <si>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</si>
  <si>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</si>
  <si>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</si>
  <si>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</si>
  <si>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</si>
  <si>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</si>
  <si>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</si>
  <si>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</si>
  <si>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</si>
  <si>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</si>
  <si>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</si>
  <si>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</si>
  <si>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</si>
  <si>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</si>
  <si>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</si>
  <si>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</si>
  <si>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</si>
  <si>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</si>
  <si>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</si>
  <si>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</si>
  <si>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</si>
  <si>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</si>
  <si>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</si>
  <si>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</si>
  <si>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</si>
  <si>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</si>
  <si>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</si>
  <si>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</si>
  <si>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</si>
  <si>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</si>
  <si>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</si>
  <si>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</si>
  <si>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</si>
  <si>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</si>
  <si>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</si>
  <si>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</si>
  <si>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</si>
  <si>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</si>
  <si>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</si>
  <si>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</si>
  <si>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</si>
  <si>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</si>
  <si>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</si>
  <si>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</si>
  <si>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</si>
  <si>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</si>
  <si>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</si>
  <si>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</si>
  <si>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</si>
  <si>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</si>
  <si>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</si>
  <si>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</si>
  <si>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</si>
  <si>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</si>
  <si>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</si>
  <si>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</si>
  <si>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</si>
  <si>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</si>
  <si>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</si>
  <si>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</si>
  <si>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</si>
  <si>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</si>
  <si>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</si>
  <si>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</si>
  <si>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</si>
  <si>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</si>
  <si>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</si>
  <si>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</si>
  <si>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</si>
  <si>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</si>
  <si>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</si>
  <si>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</si>
  <si>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</si>
  <si>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</si>
  <si>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</si>
  <si>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</si>
  <si>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</si>
  <si>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</si>
  <si>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</si>
  <si>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</si>
  <si>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</si>
  <si>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</si>
  <si>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</si>
  <si>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</si>
  <si>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</si>
  <si>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</si>
  <si>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</si>
  <si>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</si>
  <si>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</si>
  <si>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</si>
  <si>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</si>
  <si>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</si>
  <si>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</si>
  <si>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</si>
  <si>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</si>
  <si>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</si>
  <si>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</si>
  <si>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</si>
  <si>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</si>
  <si>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</si>
  <si>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</si>
  <si>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</si>
  <si>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</si>
  <si>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</si>
  <si>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</si>
  <si>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</si>
  <si>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</si>
  <si>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</si>
  <si>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</si>
  <si>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</si>
  <si>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</si>
  <si>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</si>
  <si>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</si>
  <si>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</si>
  <si>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</si>
  <si>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</si>
  <si>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</si>
  <si>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</si>
  <si>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</si>
  <si>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</si>
  <si>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</si>
  <si>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</si>
  <si>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</si>
  <si>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</si>
  <si>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</si>
  <si>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</si>
  <si>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</si>
  <si>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</si>
  <si>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</si>
  <si>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</si>
  <si>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</si>
  <si>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</si>
  <si>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</si>
  <si>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</si>
  <si>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</si>
  <si>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</si>
  <si>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</si>
  <si>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</si>
  <si>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</si>
  <si>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</si>
  <si>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</si>
  <si>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</si>
  <si>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</si>
  <si>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</si>
  <si>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</si>
  <si>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</si>
  <si>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</si>
  <si>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</si>
  <si>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</si>
  <si>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</si>
  <si>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</si>
  <si>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</si>
  <si>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</si>
  <si>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</si>
  <si>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</si>
  <si>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</si>
  <si>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</si>
  <si>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</si>
  <si>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</si>
  <si>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</si>
  <si>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</si>
  <si>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</si>
  <si>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</si>
  <si>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</si>
  <si>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</si>
  <si>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</si>
  <si>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</si>
  <si>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</si>
  <si>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</si>
  <si>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</si>
  <si>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</si>
  <si>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</si>
  <si>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</si>
  <si>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</si>
  <si>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</si>
  <si>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</si>
  <si>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</si>
  <si>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</si>
  <si>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</si>
  <si>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</si>
  <si>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</si>
  <si>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</si>
  <si>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</si>
  <si>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</si>
  <si>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</si>
  <si>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</si>
  <si>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</si>
  <si>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</si>
  <si>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</si>
  <si>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</si>
  <si>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</si>
  <si>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</si>
  <si>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</si>
  <si>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</si>
  <si>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</si>
  <si>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</si>
  <si>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</si>
  <si>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</si>
  <si>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</si>
  <si>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</si>
  <si>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</si>
  <si>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</si>
  <si>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</si>
  <si>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</si>
  <si>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</si>
  <si>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</si>
  <si>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</si>
  <si>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</si>
  <si>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</si>
  <si>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</si>
  <si>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</si>
  <si>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</si>
  <si>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</si>
  <si>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</si>
  <si>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</si>
  <si>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</si>
  <si>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</si>
  <si>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</si>
  <si>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</si>
  <si>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</si>
  <si>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</si>
  <si>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</si>
  <si>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</si>
  <si>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</si>
  <si>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</si>
  <si>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</si>
  <si>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</si>
  <si>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</si>
  <si>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</si>
  <si>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</si>
  <si>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</si>
  <si>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</si>
  <si>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</si>
  <si>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</si>
  <si>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</si>
  <si>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</si>
  <si>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</si>
  <si>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</si>
  <si>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</si>
  <si>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</si>
  <si>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</si>
  <si>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</si>
  <si>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</si>
  <si>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</si>
  <si>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</si>
  <si>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</si>
  <si>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</si>
  <si>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</si>
  <si>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</si>
  <si>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</si>
  <si>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</si>
  <si>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</si>
  <si>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</si>
  <si>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</si>
  <si>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</si>
  <si>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</si>
  <si>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</si>
  <si>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</si>
  <si>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</si>
  <si>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</si>
  <si>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</si>
  <si>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</si>
  <si>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</si>
  <si>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</si>
  <si>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</si>
  <si>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</si>
  <si>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</si>
  <si>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</si>
  <si>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</si>
  <si>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</si>
  <si>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</si>
  <si>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</si>
  <si>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</si>
  <si>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</si>
  <si>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</si>
  <si>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</si>
  <si>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</si>
  <si>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</si>
  <si>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</si>
  <si>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</si>
  <si>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</si>
  <si>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</si>
  <si>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</si>
  <si>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</si>
  <si>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</si>
  <si>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</si>
  <si>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</si>
  <si>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</si>
  <si>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</si>
  <si>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</si>
  <si>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</si>
  <si>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</si>
  <si>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</si>
  <si>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</si>
  <si>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</si>
  <si>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</si>
  <si>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</si>
  <si>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</si>
  <si>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</si>
  <si>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</si>
  <si>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</si>
  <si>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</si>
  <si>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</si>
  <si>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</si>
  <si>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</si>
  <si>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</si>
  <si>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</si>
  <si>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</si>
  <si>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</si>
  <si>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</si>
  <si>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</si>
  <si>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</si>
  <si>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</si>
  <si>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</si>
  <si>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</si>
  <si>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</si>
  <si>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</si>
  <si>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</si>
  <si>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</si>
  <si>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</si>
  <si>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</si>
  <si>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</si>
  <si>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</si>
  <si>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</si>
  <si>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</si>
  <si>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</si>
  <si>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</si>
  <si>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</si>
  <si>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</si>
  <si>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</si>
  <si>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</si>
  <si>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</si>
  <si>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</si>
  <si>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</si>
  <si>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</si>
  <si>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</si>
  <si>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</si>
  <si>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</si>
  <si>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</si>
  <si>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</si>
  <si>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</si>
  <si>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</si>
  <si>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</si>
  <si>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</si>
  <si>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</si>
  <si>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</si>
  <si>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</si>
  <si>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</si>
  <si>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</si>
  <si>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</si>
  <si>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</si>
  <si>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</si>
  <si>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</si>
  <si>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</si>
  <si>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</si>
  <si>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</si>
  <si>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</si>
  <si>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</si>
  <si>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</si>
  <si>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</si>
  <si>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</si>
  <si>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</si>
  <si>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</si>
  <si>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</si>
  <si>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</si>
  <si>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</si>
  <si>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</si>
  <si>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</si>
  <si>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</si>
  <si>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</si>
  <si>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</si>
  <si>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</si>
  <si>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</si>
  <si>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</si>
  <si>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</si>
  <si>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</si>
  <si>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</si>
  <si>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</si>
  <si>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</si>
  <si>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</si>
  <si>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</si>
  <si>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</si>
  <si>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</si>
  <si>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</si>
  <si>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</si>
  <si>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</si>
  <si>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</si>
  <si>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</si>
  <si>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</si>
  <si>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</si>
  <si>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</si>
  <si>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</si>
  <si>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</si>
  <si>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</si>
  <si>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</si>
  <si>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</si>
  <si>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</si>
  <si>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</si>
  <si>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</si>
  <si>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</si>
  <si>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</si>
  <si>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</si>
  <si>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</si>
  <si>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</si>
  <si>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</si>
  <si>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</si>
  <si>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</si>
  <si>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</si>
  <si>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</si>
  <si>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</si>
  <si>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</si>
  <si>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</si>
  <si>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</si>
  <si>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</si>
  <si>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</si>
  <si>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</si>
  <si>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</si>
  <si>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</si>
  <si>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</si>
  <si>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</si>
  <si>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</si>
  <si>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</si>
  <si>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</si>
  <si>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</si>
  <si>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</si>
  <si>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</si>
  <si>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</si>
  <si>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</si>
  <si>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</si>
  <si>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</si>
  <si>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</si>
  <si>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</si>
  <si>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</si>
  <si>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</si>
  <si>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</si>
  <si>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</si>
  <si>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</si>
  <si>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</si>
  <si>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</si>
  <si>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</si>
  <si>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</si>
  <si>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</si>
  <si>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</si>
  <si>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</si>
  <si>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</si>
  <si>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</si>
  <si>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</si>
  <si>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</si>
  <si>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</si>
  <si>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</si>
  <si>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</si>
  <si>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</si>
  <si>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</si>
  <si>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</si>
  <si>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</si>
  <si>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</si>
  <si>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</si>
  <si>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</si>
  <si>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</si>
  <si>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</si>
  <si>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</si>
  <si>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</si>
  <si>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</si>
  <si>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</si>
  <si>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</si>
  <si>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</si>
  <si>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</si>
  <si>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</si>
  <si>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</si>
  <si>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</si>
  <si>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</si>
  <si>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</si>
  <si>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</si>
  <si>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</si>
  <si>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</si>
  <si>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</si>
  <si>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</si>
  <si>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</si>
  <si>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</si>
  <si>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</si>
  <si>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</si>
  <si>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</si>
  <si>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</si>
  <si>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</si>
  <si>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</si>
  <si>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</si>
  <si>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</si>
  <si>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</si>
  <si>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</si>
  <si>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</si>
  <si>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</si>
  <si>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</si>
  <si>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</si>
  <si>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</si>
  <si>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</si>
  <si>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</si>
  <si>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</si>
  <si>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</si>
  <si>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</si>
  <si>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</si>
  <si>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</si>
  <si>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</si>
  <si>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</si>
  <si>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</si>
  <si>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</si>
  <si>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</si>
  <si>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</si>
  <si>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</si>
  <si>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</si>
  <si>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</si>
  <si>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</si>
  <si>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</si>
  <si>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</si>
  <si>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</si>
  <si>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</si>
  <si>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</si>
  <si>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</si>
  <si>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</si>
  <si>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</si>
  <si>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</si>
  <si>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</si>
  <si>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</si>
  <si>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</si>
  <si>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</si>
  <si>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</si>
  <si>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</si>
  <si>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</si>
  <si>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</si>
  <si>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</si>
  <si>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</si>
  <si>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</si>
  <si>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</si>
  <si>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</si>
  <si>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</si>
  <si>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</si>
  <si>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</si>
  <si>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</si>
  <si>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</si>
  <si>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</si>
  <si>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</si>
  <si>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</si>
  <si>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</si>
  <si>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</si>
  <si>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</si>
  <si>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</si>
  <si>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</si>
  <si>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</si>
  <si>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</si>
  <si>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</si>
  <si>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</si>
  <si>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</si>
  <si>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</si>
  <si>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</si>
  <si>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</si>
  <si>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</si>
  <si>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</si>
  <si>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</si>
  <si>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</si>
  <si>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</si>
  <si>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</si>
  <si>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</si>
  <si>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</si>
  <si>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</si>
  <si>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</si>
  <si>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</si>
  <si>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</si>
  <si>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</si>
  <si>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</si>
  <si>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</si>
  <si>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</si>
  <si>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</si>
  <si>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</si>
  <si>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</si>
  <si>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</si>
  <si>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</si>
  <si>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</si>
  <si>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</si>
  <si>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</si>
  <si>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</si>
  <si>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</si>
  <si>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</si>
  <si>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</si>
  <si>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</si>
  <si>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</si>
  <si>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</si>
  <si>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</si>
  <si>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</si>
  <si>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</si>
  <si>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</si>
  <si>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</si>
  <si>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</si>
  <si>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</si>
  <si>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</si>
  <si>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</si>
  <si>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</si>
  <si>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</si>
  <si>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</si>
  <si>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</si>
  <si>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</si>
  <si>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</si>
  <si>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</si>
  <si>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</si>
  <si>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</si>
  <si>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</si>
  <si>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</si>
  <si>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</si>
  <si>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</si>
  <si>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</si>
  <si>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</si>
  <si>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</si>
  <si>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</si>
  <si>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</si>
  <si>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</si>
  <si>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</si>
  <si>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</si>
  <si>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</si>
  <si>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</si>
  <si>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</si>
  <si>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</si>
  <si>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</si>
  <si>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</si>
  <si>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</si>
  <si>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</si>
  <si>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</si>
  <si>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</si>
  <si>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</si>
  <si>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</si>
  <si>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</si>
  <si>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</si>
  <si>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</si>
  <si>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</si>
  <si>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</si>
  <si>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</si>
  <si>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</si>
  <si>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</si>
  <si>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</si>
  <si>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</si>
  <si>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</si>
  <si>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</si>
  <si>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</si>
  <si>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</si>
  <si>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</si>
  <si>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</si>
  <si>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</si>
  <si>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</si>
  <si>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</si>
  <si>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</si>
  <si>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</si>
  <si>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</si>
  <si>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</si>
  <si>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</si>
  <si>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</si>
  <si>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</si>
  <si>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</si>
  <si>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</si>
  <si>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</si>
  <si>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</si>
  <si>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</si>
  <si>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</si>
  <si>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</si>
  <si>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</si>
  <si>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</si>
  <si>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</si>
  <si>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</si>
  <si>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</si>
  <si>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</si>
  <si>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</si>
  <si>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</si>
  <si>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</si>
  <si>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</si>
  <si>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</si>
  <si>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</si>
  <si>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</si>
  <si>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</si>
  <si>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</si>
  <si>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</si>
  <si>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</si>
  <si>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</si>
  <si>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</si>
  <si>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</si>
  <si>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</si>
  <si>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</si>
  <si>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</si>
  <si>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</si>
  <si>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</si>
  <si>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</si>
  <si>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</si>
  <si>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</si>
  <si>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</si>
  <si>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</si>
  <si>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</si>
  <si>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</si>
  <si>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</si>
  <si>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</si>
  <si>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</si>
  <si>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</si>
  <si>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</si>
  <si>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</si>
  <si>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</si>
  <si>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</si>
  <si>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</si>
  <si>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</si>
  <si>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</si>
  <si>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</si>
  <si>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</si>
  <si>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</si>
  <si>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</si>
  <si>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</si>
  <si>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</si>
  <si>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</si>
  <si>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</si>
  <si>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</si>
  <si>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</si>
  <si>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</si>
  <si>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</si>
  <si>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</si>
  <si>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</si>
  <si>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</si>
  <si>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</si>
  <si>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</si>
  <si>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</si>
  <si>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</si>
  <si>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</si>
  <si>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</si>
  <si>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</si>
  <si>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</si>
  <si>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</si>
  <si>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</si>
  <si>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</si>
  <si>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</si>
  <si>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</si>
  <si>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</si>
  <si>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</si>
  <si>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</si>
  <si>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</si>
  <si>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</si>
  <si>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</si>
  <si>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</si>
  <si>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</si>
  <si>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</si>
  <si>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</si>
  <si>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</si>
  <si>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</si>
  <si>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</si>
  <si>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</si>
  <si>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</si>
  <si>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</si>
  <si>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</si>
  <si>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</si>
  <si>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</si>
  <si>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</si>
  <si>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</si>
  <si>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</si>
  <si>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</si>
  <si>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</si>
  <si>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</si>
  <si>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</si>
  <si>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</si>
  <si>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</si>
  <si>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</si>
  <si>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</si>
  <si>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</si>
  <si>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</si>
  <si>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</si>
  <si>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</si>
  <si>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</si>
  <si>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</si>
  <si>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</si>
  <si>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</si>
  <si>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</si>
  <si>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</si>
  <si>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</si>
  <si>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</si>
  <si>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</si>
  <si>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</si>
  <si>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</si>
  <si>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</si>
  <si>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</si>
  <si>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</si>
  <si>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</si>
  <si>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</si>
  <si>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</si>
  <si>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</si>
  <si>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</si>
  <si>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</si>
  <si>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</si>
  <si>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</si>
  <si>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</si>
  <si>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</si>
  <si>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</si>
  <si>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</si>
  <si>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</si>
  <si>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</si>
  <si>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</si>
  <si>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</si>
  <si>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</si>
  <si>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</si>
  <si>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</si>
  <si>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</si>
  <si>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</si>
  <si>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</si>
  <si>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</si>
  <si>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</si>
  <si>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</si>
  <si>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</si>
  <si>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</si>
  <si>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</si>
  <si>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</si>
  <si>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</si>
  <si>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</si>
  <si>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</si>
  <si>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</si>
  <si>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</si>
  <si>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</si>
  <si>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</si>
  <si>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</si>
  <si>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</si>
  <si>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</si>
  <si>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</si>
  <si>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</si>
  <si>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</si>
  <si>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</si>
  <si>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</si>
  <si>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</si>
  <si>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</si>
  <si>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</si>
  <si>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</si>
  <si>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</si>
  <si>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</si>
  <si>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</si>
  <si>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</si>
  <si>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</si>
  <si>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</si>
  <si>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</si>
  <si>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</si>
  <si>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</si>
  <si>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</si>
  <si>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</si>
  <si>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</si>
  <si>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</si>
  <si>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</si>
  <si>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</si>
  <si>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</si>
  <si>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</si>
  <si>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</si>
  <si>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</si>
  <si>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</si>
  <si>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</si>
  <si>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</si>
  <si>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</si>
  <si>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</si>
  <si>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</si>
  <si>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</si>
  <si>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</si>
  <si>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</si>
  <si>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</si>
  <si>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</si>
  <si>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</si>
  <si>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</si>
  <si>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</si>
  <si>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</si>
  <si>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</si>
  <si>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</si>
  <si>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</si>
  <si>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</si>
  <si>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</si>
  <si>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</si>
  <si>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</si>
  <si>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</si>
  <si>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</si>
  <si>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</si>
  <si>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</si>
  <si>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</si>
  <si>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</si>
  <si>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</si>
  <si>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</si>
  <si>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</si>
  <si>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</si>
  <si>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</si>
  <si>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</si>
  <si>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</si>
  <si>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</si>
  <si>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</si>
  <si>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</si>
  <si>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</si>
  <si>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</si>
  <si>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</si>
  <si>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</si>
  <si>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</si>
  <si>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</si>
  <si>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</si>
  <si>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</si>
  <si>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</si>
  <si>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</si>
  <si>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</si>
  <si>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</si>
  <si>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</si>
  <si>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</si>
  <si>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</si>
  <si>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</si>
  <si>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</si>
  <si>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</si>
  <si>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</si>
  <si>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</si>
  <si>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</si>
  <si>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</si>
  <si>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</si>
  <si>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</si>
  <si>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</si>
  <si>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</si>
  <si>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</si>
  <si>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</si>
  <si>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</si>
  <si>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</si>
  <si>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</si>
  <si>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</si>
  <si>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</si>
  <si>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</si>
  <si>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</si>
  <si>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</si>
  <si>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</si>
  <si>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</si>
  <si>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</si>
  <si>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</si>
  <si>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</si>
  <si>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</si>
  <si>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</si>
  <si>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</si>
  <si>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</si>
  <si>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</si>
  <si>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</si>
  <si>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</si>
  <si>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</si>
  <si>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</si>
  <si>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</si>
  <si>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</si>
  <si>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</si>
  <si>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</si>
  <si>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</si>
  <si>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</si>
  <si>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</si>
  <si>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</si>
  <si>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</si>
  <si>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</si>
  <si>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</si>
  <si>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</si>
  <si>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</si>
  <si>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</si>
  <si>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</si>
  <si>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</si>
  <si>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</si>
  <si>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</si>
  <si>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</si>
  <si>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</si>
  <si>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</si>
  <si>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</si>
  <si>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</si>
  <si>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</si>
  <si>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</si>
  <si>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</si>
  <si>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</si>
  <si>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</si>
  <si>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</si>
  <si>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</si>
  <si>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</si>
  <si>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</si>
  <si>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</si>
  <si>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</si>
  <si>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</si>
  <si>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</si>
  <si>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</si>
  <si>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</si>
  <si>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</si>
  <si>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</si>
  <si>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</si>
  <si>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</si>
  <si>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</si>
  <si>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</si>
  <si>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</si>
  <si>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</si>
  <si>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</si>
  <si>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</si>
  <si>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</si>
  <si>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</si>
  <si>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</si>
  <si>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</si>
  <si>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</si>
  <si>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</si>
  <si>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</si>
  <si>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</si>
  <si>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</si>
  <si>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</si>
  <si>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</si>
  <si>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</si>
  <si>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</si>
  <si>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</si>
  <si>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</si>
  <si>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</si>
  <si>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</si>
  <si>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</si>
  <si>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</si>
  <si>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</si>
  <si>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</si>
  <si>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</si>
  <si>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</si>
  <si>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</si>
  <si>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</si>
  <si>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</si>
  <si>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</si>
  <si>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</si>
  <si>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</si>
  <si>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</si>
  <si>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</si>
  <si>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</si>
  <si>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</si>
  <si>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</si>
  <si>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</si>
  <si>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</si>
  <si>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</si>
  <si>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</si>
  <si>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</si>
  <si>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</si>
  <si>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</si>
  <si>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</si>
  <si>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</si>
  <si>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</si>
  <si>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</si>
  <si>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</si>
  <si>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</si>
  <si>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</si>
  <si>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</si>
  <si>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</si>
  <si>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</si>
  <si>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</si>
  <si>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</si>
  <si>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</si>
  <si>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</si>
  <si>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</si>
  <si>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</si>
  <si>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</si>
  <si>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</si>
  <si>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</si>
  <si>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</si>
  <si>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</si>
  <si>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</si>
  <si>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</si>
  <si>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</si>
  <si>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</si>
  <si>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</si>
  <si>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</si>
  <si>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</si>
  <si>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</si>
  <si>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</si>
  <si>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</si>
  <si>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</si>
  <si>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</si>
  <si>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</si>
  <si>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</si>
  <si>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</si>
  <si>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</si>
  <si>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</si>
  <si>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</si>
  <si>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</si>
  <si>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</si>
  <si>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</si>
  <si>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</si>
  <si>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</si>
  <si>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</si>
  <si>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</si>
  <si>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</si>
  <si>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</si>
  <si>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</si>
  <si>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</si>
  <si>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</si>
  <si>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</si>
  <si>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</si>
  <si>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</si>
  <si>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</si>
  <si>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</si>
  <si>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</si>
  <si>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</si>
  <si>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</si>
  <si>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</si>
  <si>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</si>
  <si>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</si>
  <si>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</si>
  <si>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</si>
  <si>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</si>
  <si>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</si>
  <si>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</si>
  <si>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</si>
  <si>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</si>
  <si>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</si>
  <si>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</si>
  <si>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</si>
  <si>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</si>
  <si>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</si>
  <si>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</si>
  <si>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</si>
  <si>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</si>
  <si>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</si>
  <si>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</si>
  <si>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</si>
  <si>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</si>
  <si>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</si>
  <si>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</si>
  <si>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</si>
  <si>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</si>
  <si>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</si>
  <si>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</si>
  <si>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</si>
  <si>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</si>
  <si>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</si>
  <si>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</si>
  <si>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</si>
  <si>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</si>
  <si>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</si>
  <si>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</si>
  <si>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</si>
  <si>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</si>
  <si>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</si>
  <si>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</si>
  <si>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</si>
  <si>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</si>
  <si>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</si>
  <si>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</si>
  <si>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</si>
  <si>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</si>
  <si>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</si>
  <si>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</si>
  <si>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</si>
  <si>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</si>
  <si>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</si>
  <si>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</si>
  <si>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</si>
  <si>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</si>
  <si>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</si>
  <si>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</si>
  <si>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</si>
  <si>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</si>
  <si>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</si>
  <si>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</si>
  <si>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</si>
  <si>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</si>
  <si>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</si>
  <si>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</si>
  <si>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</si>
  <si>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</si>
  <si>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</si>
  <si>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</si>
  <si>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</si>
  <si>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</si>
  <si>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</si>
  <si>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</si>
  <si>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</si>
  <si>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</si>
  <si>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</si>
  <si>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</si>
  <si>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</si>
  <si>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</si>
  <si>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</si>
  <si>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</si>
  <si>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</si>
  <si>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</si>
  <si>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</si>
  <si>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</si>
  <si>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</si>
  <si>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</si>
  <si>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</si>
  <si>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</si>
  <si>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</si>
  <si>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</si>
  <si>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</si>
  <si>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</si>
  <si>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</si>
  <si>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</si>
  <si>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</si>
  <si>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</si>
  <si>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</si>
  <si>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</si>
  <si>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</si>
  <si>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</si>
  <si>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</si>
  <si>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</si>
  <si>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</si>
  <si>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</si>
  <si>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</si>
  <si>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</si>
  <si>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</si>
  <si>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</si>
  <si>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</si>
  <si>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</si>
  <si>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</si>
  <si>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</si>
  <si>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</si>
  <si>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</si>
  <si>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</si>
  <si>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</si>
  <si>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</si>
  <si>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</si>
  <si>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</si>
  <si>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</si>
  <si>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</si>
  <si>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</si>
  <si>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</si>
  <si>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</si>
  <si>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</si>
  <si>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</si>
  <si>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</si>
  <si>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</si>
  <si>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</si>
  <si>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</si>
  <si>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</si>
  <si>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</si>
  <si>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</si>
  <si>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</si>
  <si>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</si>
  <si>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</si>
  <si>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</si>
  <si>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</si>
  <si>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</si>
  <si>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</si>
  <si>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</si>
  <si>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</si>
  <si>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</si>
  <si>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</si>
  <si>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</si>
  <si>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</si>
  <si>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</si>
  <si>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</si>
  <si>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</si>
  <si>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</si>
  <si>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</si>
  <si>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</si>
  <si>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</si>
  <si>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</si>
  <si>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</si>
  <si>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</si>
  <si>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</si>
  <si>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</si>
  <si>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</si>
  <si>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</si>
  <si>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</si>
  <si>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</si>
  <si>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</si>
  <si>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</si>
  <si>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</si>
  <si>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</si>
  <si>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</si>
  <si>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</si>
  <si>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</si>
  <si>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</si>
  <si>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</si>
  <si>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</si>
  <si>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</si>
  <si>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</si>
  <si>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</si>
  <si>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</si>
  <si>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</si>
  <si>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</si>
  <si>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</si>
  <si>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</si>
  <si>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</si>
  <si>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</si>
  <si>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</si>
  <si>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</si>
  <si>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</si>
  <si>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</si>
  <si>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</si>
  <si>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</si>
  <si>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</si>
  <si>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</si>
  <si>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</si>
  <si>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</si>
  <si>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</si>
  <si>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</si>
  <si>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</si>
  <si>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</si>
  <si>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</si>
  <si>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</si>
  <si>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</si>
  <si>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</si>
  <si>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</si>
  <si>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</si>
  <si>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</si>
  <si>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</si>
  <si>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</si>
  <si>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</si>
  <si>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</si>
  <si>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</si>
  <si>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</si>
  <si>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</si>
  <si>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</si>
  <si>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</si>
  <si>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</si>
  <si>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</si>
  <si>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</si>
  <si>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</si>
  <si>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</si>
  <si>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</si>
  <si>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</si>
  <si>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</si>
  <si>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</si>
  <si>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</si>
  <si>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</si>
  <si>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</si>
  <si>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</si>
  <si>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</si>
  <si>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</si>
  <si>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</si>
  <si>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</si>
  <si>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</si>
  <si>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</si>
  <si>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</si>
  <si>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</si>
  <si>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</si>
  <si>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</si>
  <si>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</si>
  <si>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</si>
  <si>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</si>
  <si>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</si>
  <si>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</si>
  <si>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</si>
  <si>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</si>
  <si>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</si>
  <si>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</si>
  <si>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</si>
  <si>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</si>
  <si>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</si>
  <si>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</si>
  <si>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</si>
  <si>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</si>
  <si>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</si>
  <si>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</si>
  <si>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</si>
  <si>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</si>
  <si>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</si>
  <si>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</si>
  <si>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</si>
  <si>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</si>
  <si>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</si>
  <si>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</si>
  <si>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</si>
  <si>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</si>
  <si>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</si>
  <si>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</si>
  <si>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</si>
  <si>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</si>
  <si>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</si>
  <si>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</si>
  <si>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</si>
  <si>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</si>
  <si>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</si>
  <si>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</si>
  <si>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</si>
  <si>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</si>
  <si>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</si>
  <si>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</si>
  <si>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</si>
  <si>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</si>
  <si>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</si>
  <si>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</si>
  <si>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</si>
  <si>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</si>
  <si>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</si>
  <si>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</si>
  <si>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</si>
  <si>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</si>
  <si>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</si>
  <si>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</si>
  <si>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</si>
  <si>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</si>
  <si>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</si>
  <si>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</si>
  <si>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</si>
  <si>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</si>
  <si>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</si>
  <si>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</si>
  <si>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</si>
  <si>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</si>
  <si>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</si>
  <si>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</si>
  <si>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</si>
  <si>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</si>
  <si>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</si>
  <si>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</si>
  <si>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</si>
  <si>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</si>
  <si>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</si>
  <si>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</si>
  <si>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</si>
  <si>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</si>
  <si>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</si>
  <si>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</si>
  <si>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</si>
  <si>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</si>
  <si>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</si>
  <si>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</si>
  <si>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</si>
  <si>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</si>
  <si>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</si>
  <si>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</si>
  <si>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</si>
  <si>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</si>
  <si>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</si>
  <si>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</si>
  <si>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</si>
  <si>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</si>
  <si>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</si>
  <si>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</si>
  <si>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</si>
  <si>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</si>
  <si>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</si>
  <si>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</si>
  <si>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</si>
  <si>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</si>
  <si>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</si>
  <si>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</si>
  <si>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</si>
  <si>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</si>
  <si>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</si>
  <si>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</si>
  <si>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</si>
  <si>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</si>
  <si>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</si>
  <si>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</si>
  <si>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</si>
  <si>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</si>
  <si>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</si>
  <si>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</si>
  <si>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</si>
  <si>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</si>
  <si>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</si>
  <si>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</si>
  <si>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</si>
  <si>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</si>
  <si>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</si>
  <si>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</si>
  <si>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</si>
  <si>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</si>
  <si>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</si>
  <si>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</si>
  <si>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</si>
  <si>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</si>
  <si>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</si>
  <si>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</si>
  <si>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</si>
  <si>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</si>
  <si>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</si>
  <si>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</si>
  <si>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</si>
  <si>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</si>
  <si>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</si>
  <si>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</si>
  <si>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</si>
  <si>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</si>
  <si>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</si>
  <si>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</si>
  <si>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</si>
  <si>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</si>
  <si>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</si>
  <si>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</si>
  <si>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</si>
  <si>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</si>
  <si>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</si>
  <si>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</si>
  <si>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</si>
  <si>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</si>
  <si>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</si>
  <si>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</si>
  <si>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</si>
  <si>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</si>
  <si>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</si>
  <si>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</si>
  <si>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</si>
  <si>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</si>
  <si>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</si>
  <si>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</si>
  <si>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</si>
  <si>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</si>
  <si>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</si>
  <si>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</si>
  <si>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</si>
  <si>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</si>
  <si>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</si>
  <si>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</si>
  <si>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</si>
  <si>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</si>
  <si>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</si>
  <si>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</si>
  <si>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</si>
  <si>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</si>
  <si>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</si>
  <si>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</si>
  <si>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</si>
  <si>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</si>
  <si>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</si>
  <si>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</si>
  <si>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</si>
  <si>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</si>
  <si>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</si>
  <si>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</si>
  <si>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</si>
  <si>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</si>
  <si>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</si>
  <si>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</si>
  <si>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</si>
  <si>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</si>
  <si>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</si>
  <si>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</si>
  <si>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</si>
  <si>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</si>
  <si>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</si>
  <si>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</si>
  <si>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</si>
  <si>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</si>
  <si>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</si>
  <si>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</si>
  <si>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</si>
  <si>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</si>
  <si>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</si>
  <si>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</si>
  <si>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</si>
  <si>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</si>
  <si>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</si>
  <si>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</si>
  <si>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</si>
  <si>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</si>
  <si>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</si>
  <si>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</si>
  <si>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</si>
  <si>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</si>
  <si>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</si>
  <si>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</si>
  <si>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</si>
  <si>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</si>
  <si>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</si>
  <si>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</si>
  <si>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</si>
  <si>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</si>
  <si>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</si>
  <si>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</si>
  <si>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</si>
  <si>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</si>
  <si>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</si>
  <si>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</si>
  <si>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</si>
  <si>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</si>
  <si>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</si>
  <si>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</si>
  <si>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</si>
  <si>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</si>
  <si>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</si>
  <si>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</si>
  <si>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</si>
  <si>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</si>
  <si>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</si>
  <si>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</si>
  <si>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</si>
  <si>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</si>
  <si>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</si>
  <si>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</si>
  <si>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</si>
  <si>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</si>
  <si>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</si>
  <si>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</si>
  <si>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</si>
  <si>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</si>
  <si>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</si>
  <si>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</si>
  <si>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</si>
  <si>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</si>
  <si>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</si>
  <si>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</si>
  <si>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</si>
  <si>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</si>
  <si>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</si>
  <si>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</si>
  <si>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</si>
  <si>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</si>
  <si>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</si>
  <si>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</si>
  <si>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</si>
  <si>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</si>
  <si>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</si>
  <si>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</si>
  <si>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</si>
  <si>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</si>
  <si>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</si>
  <si>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</si>
  <si>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</si>
  <si>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</si>
  <si>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</si>
  <si>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</si>
  <si>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</si>
  <si>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</si>
  <si>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</si>
  <si>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</si>
  <si>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</si>
  <si>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</si>
  <si>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</si>
  <si>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</si>
  <si>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</si>
  <si>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</si>
  <si>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</si>
  <si>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</si>
  <si>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</si>
  <si>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</si>
  <si>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</si>
  <si>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</si>
  <si>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</si>
  <si>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</si>
  <si>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</si>
  <si>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</si>
  <si>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</si>
  <si>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</si>
  <si>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</si>
  <si>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</si>
  <si>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</si>
  <si>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</si>
  <si>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</si>
  <si>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</si>
  <si>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</si>
  <si>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</si>
  <si>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</si>
  <si>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</si>
  <si>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</si>
  <si>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</si>
  <si>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</si>
  <si>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</si>
  <si>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</si>
  <si>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</si>
  <si>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</si>
  <si>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</si>
  <si>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</si>
  <si>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</si>
  <si>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</si>
  <si>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</si>
  <si>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</si>
  <si>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</si>
  <si>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</si>
  <si>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</si>
  <si>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</si>
  <si>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</si>
  <si>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</si>
  <si>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</si>
  <si>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</si>
  <si>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</si>
  <si>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</si>
  <si>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</si>
  <si>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</si>
  <si>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</si>
  <si>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</si>
  <si>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</si>
  <si>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</si>
  <si>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</si>
  <si>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</si>
  <si>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</si>
  <si>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</si>
  <si>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</si>
  <si>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</si>
  <si>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</si>
  <si>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</si>
  <si>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</si>
  <si>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</si>
  <si>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</si>
  <si>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</si>
  <si>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</si>
  <si>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</si>
  <si>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</si>
  <si>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</si>
  <si>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</si>
  <si>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</si>
  <si>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</si>
  <si>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</si>
  <si>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</si>
  <si>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</si>
  <si>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</si>
  <si>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</si>
  <si>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</si>
  <si>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</si>
  <si>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</si>
  <si>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</si>
  <si>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</si>
  <si>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</si>
  <si>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</si>
  <si>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</si>
  <si>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</si>
  <si>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</si>
  <si>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</si>
  <si>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</si>
  <si>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</si>
  <si>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</si>
  <si>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</si>
  <si>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</si>
  <si>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</si>
  <si>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</si>
  <si>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</si>
  <si>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</si>
  <si>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</si>
  <si>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</si>
  <si>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</si>
  <si>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</si>
  <si>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</si>
  <si>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</si>
  <si>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</si>
  <si>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</si>
  <si>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</si>
  <si>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</si>
  <si>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</si>
  <si>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</si>
  <si>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</si>
  <si>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</si>
  <si>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</si>
  <si>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</si>
  <si>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</si>
  <si>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</si>
  <si>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</si>
  <si>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</si>
  <si>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</si>
  <si>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</si>
  <si>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</si>
  <si>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</si>
  <si>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</si>
  <si>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</si>
  <si>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</si>
  <si>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</si>
  <si>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</si>
  <si>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</si>
  <si>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</si>
  <si>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</si>
  <si>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</si>
  <si>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</si>
  <si>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</si>
  <si>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</si>
  <si>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</si>
  <si>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</si>
  <si>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</si>
  <si>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</si>
  <si>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</si>
  <si>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</si>
  <si>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</si>
  <si>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</si>
  <si>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</si>
  <si>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</si>
  <si>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</si>
  <si>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</si>
  <si>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</si>
  <si>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</si>
  <si>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</si>
  <si>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</si>
  <si>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</si>
  <si>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</si>
  <si>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</si>
  <si>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</si>
  <si>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</si>
  <si>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</si>
  <si>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</si>
  <si>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</si>
  <si>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</si>
  <si>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</si>
  <si>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</si>
  <si>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</si>
  <si>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</si>
  <si>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</si>
  <si>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</si>
  <si>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</si>
  <si>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</si>
  <si>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</si>
  <si>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</si>
  <si>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</si>
  <si>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</si>
  <si>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</si>
  <si>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</si>
  <si>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</si>
  <si>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</si>
  <si>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</si>
  <si>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</si>
  <si>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</si>
  <si>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</si>
  <si>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</si>
  <si>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</si>
  <si>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</si>
  <si>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</si>
  <si>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</si>
  <si>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</si>
  <si>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</si>
  <si>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</si>
  <si>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</si>
  <si>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</si>
  <si>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</si>
  <si>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</si>
  <si>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</si>
  <si>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</si>
  <si>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</si>
  <si>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</si>
  <si>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</si>
  <si>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</si>
  <si>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</si>
  <si>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</si>
  <si>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</si>
  <si>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</si>
  <si>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</si>
  <si>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</si>
  <si>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</si>
  <si>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</si>
  <si>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</si>
  <si>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</si>
  <si>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</si>
  <si>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</si>
  <si>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</si>
  <si>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</si>
  <si>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</si>
  <si>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</si>
  <si>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</si>
  <si>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</si>
  <si>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</si>
  <si>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</si>
  <si>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</si>
  <si>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</si>
  <si>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</si>
  <si>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</si>
  <si>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</si>
  <si>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</si>
  <si>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</si>
  <si>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</si>
  <si>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</si>
  <si>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</si>
  <si>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</si>
  <si>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</si>
  <si>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</si>
  <si>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</si>
  <si>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</si>
  <si>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</si>
  <si>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</si>
  <si>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</si>
  <si>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</si>
  <si>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</si>
  <si>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</si>
  <si>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</si>
  <si>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</si>
  <si>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</si>
  <si>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</si>
  <si>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</si>
  <si>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</si>
  <si>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</si>
  <si>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</si>
  <si>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</si>
  <si>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</si>
  <si>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</si>
  <si>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</si>
  <si>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</si>
  <si>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</si>
  <si>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</si>
  <si>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</si>
  <si>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</si>
  <si>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</si>
  <si>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</si>
  <si>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</si>
  <si>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</si>
  <si>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</si>
  <si>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</si>
  <si>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</si>
  <si>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</si>
  <si>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</si>
  <si>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</si>
  <si>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</si>
  <si>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</si>
  <si>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</si>
  <si>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</si>
  <si>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</si>
  <si>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</si>
  <si>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</si>
  <si>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</si>
  <si>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</si>
  <si>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</si>
  <si>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</si>
  <si>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</si>
  <si>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</si>
  <si>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</si>
  <si>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</si>
  <si>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</si>
  <si>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</si>
  <si>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</si>
  <si>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</si>
  <si>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</si>
  <si>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</si>
  <si>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</si>
  <si>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</si>
  <si>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</si>
  <si>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</si>
  <si>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</si>
  <si>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</si>
  <si>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</si>
  <si>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</si>
  <si>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</si>
  <si>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</si>
  <si>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</si>
  <si>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</si>
  <si>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</si>
  <si>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</si>
  <si>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</si>
  <si>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</si>
  <si>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</si>
  <si>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</si>
  <si>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</si>
  <si>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</si>
  <si>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</si>
  <si>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</si>
  <si>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</si>
  <si>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</si>
  <si>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</si>
  <si>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</si>
  <si>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</si>
  <si>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</si>
  <si>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</si>
  <si>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</si>
  <si>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</si>
  <si>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</si>
  <si>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</si>
  <si>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</si>
  <si>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</si>
  <si>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</si>
  <si>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</si>
  <si>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</si>
  <si>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</si>
  <si>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</si>
  <si>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</si>
  <si>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</si>
  <si>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</si>
  <si>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</si>
  <si>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</si>
  <si>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</si>
  <si>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</si>
  <si>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</si>
  <si>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</si>
  <si>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</si>
  <si>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</si>
  <si>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</si>
  <si>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</si>
  <si>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</si>
  <si>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</si>
  <si>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</si>
  <si>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</si>
  <si>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</si>
  <si>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</si>
  <si>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</si>
  <si>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</si>
  <si>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</si>
  <si>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</si>
  <si>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</si>
  <si>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</si>
  <si>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</si>
  <si>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</si>
  <si>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</si>
  <si>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</si>
  <si>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</si>
  <si>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</si>
  <si>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</si>
  <si>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</si>
  <si>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</si>
  <si>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</si>
  <si>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</si>
  <si>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</si>
  <si>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</si>
  <si>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</si>
  <si>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</si>
  <si>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</si>
  <si>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</si>
  <si>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</si>
  <si>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</si>
  <si>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</si>
  <si>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</si>
  <si>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</si>
  <si>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</si>
  <si>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</si>
  <si>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</si>
  <si>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</si>
  <si>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</si>
  <si>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</si>
  <si>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</si>
  <si>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</si>
  <si>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</si>
  <si>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</si>
  <si>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</si>
  <si>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</si>
  <si>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</si>
  <si>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</si>
  <si>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</si>
  <si>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</si>
  <si>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</si>
  <si>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</si>
  <si>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</si>
  <si>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</si>
  <si>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</si>
  <si>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</si>
  <si>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</si>
  <si>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</si>
  <si>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</si>
  <si>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</si>
  <si>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</si>
  <si>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</si>
  <si>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</si>
  <si>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</si>
  <si>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</si>
  <si>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</si>
  <si>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</si>
  <si>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</si>
  <si>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</si>
  <si>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</si>
  <si>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</si>
  <si>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</si>
  <si>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</si>
  <si>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</si>
  <si>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</si>
  <si>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</si>
  <si>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</si>
  <si>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</si>
  <si>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</si>
  <si>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</si>
  <si>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</si>
  <si>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</si>
  <si>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</si>
  <si>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</si>
  <si>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</si>
  <si>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</si>
  <si>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</si>
  <si>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</si>
  <si>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</si>
  <si>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</si>
  <si>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</si>
  <si>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</si>
  <si>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</si>
  <si>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</si>
  <si>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</si>
  <si>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</si>
  <si>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</si>
  <si>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</si>
  <si>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</si>
  <si>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</si>
  <si>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</si>
  <si>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</si>
  <si>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</si>
  <si>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</si>
  <si>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</si>
  <si>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</si>
  <si>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</si>
  <si>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</si>
  <si>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</si>
  <si>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</si>
  <si>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</si>
  <si>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</si>
  <si>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</si>
  <si>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</si>
  <si>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</si>
  <si>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</si>
  <si>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</si>
  <si>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</si>
  <si>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</si>
  <si>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</si>
  <si>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</si>
  <si>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</si>
  <si>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</si>
  <si>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</si>
  <si>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</si>
  <si>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</si>
  <si>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</si>
  <si>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</si>
  <si>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</si>
  <si>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</si>
  <si>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</si>
  <si>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</si>
  <si>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</si>
  <si>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</si>
  <si>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</si>
  <si>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</si>
  <si>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</si>
  <si>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</si>
  <si>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</si>
  <si>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</si>
  <si>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</si>
  <si>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</si>
  <si>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</si>
  <si>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</si>
  <si>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</si>
  <si>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</si>
  <si>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</si>
  <si>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</si>
  <si>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</si>
  <si>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</si>
  <si>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</si>
  <si>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</si>
  <si>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</si>
  <si>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</si>
  <si>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</si>
  <si>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</si>
  <si>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</si>
  <si>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</si>
  <si>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</si>
  <si>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</si>
  <si>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</si>
  <si>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</si>
  <si>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</si>
  <si>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</si>
  <si>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</si>
  <si>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</si>
  <si>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</si>
  <si>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</si>
  <si>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</si>
  <si>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</si>
  <si>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</si>
  <si>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</si>
  <si>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</si>
  <si>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</si>
  <si>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</si>
  <si>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</si>
  <si>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</si>
  <si>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</si>
  <si>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</si>
  <si>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</si>
  <si>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</si>
  <si>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</si>
  <si>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</si>
  <si>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</si>
  <si>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</si>
  <si>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</si>
  <si>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</si>
  <si>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</si>
  <si>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</si>
  <si>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</si>
  <si>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</si>
  <si>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</si>
  <si>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</si>
  <si>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</si>
  <si>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</si>
  <si>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</si>
  <si>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</si>
  <si>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</si>
  <si>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</si>
  <si>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</si>
  <si>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</si>
  <si>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</si>
  <si>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</si>
  <si>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</si>
  <si>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</si>
  <si>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</si>
  <si>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</si>
  <si>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</si>
  <si>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</si>
  <si>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</si>
  <si>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</si>
  <si>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</si>
  <si>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</si>
  <si>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</si>
  <si>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</si>
  <si>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</si>
  <si>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</si>
  <si>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</si>
  <si>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</si>
  <si>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</si>
  <si>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</si>
  <si>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</si>
  <si>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</si>
  <si>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</si>
  <si>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</si>
  <si>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</si>
  <si>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</si>
  <si>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</si>
  <si>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</si>
  <si>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</si>
  <si>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</si>
  <si>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</si>
  <si>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</si>
  <si>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</si>
  <si>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</si>
  <si>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</si>
  <si>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</si>
  <si>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</si>
  <si>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</si>
  <si>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</si>
  <si>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</si>
  <si>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</si>
  <si>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</si>
  <si>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</si>
  <si>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</si>
  <si>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</si>
  <si>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</si>
  <si>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</si>
  <si>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</si>
  <si>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</si>
  <si>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</si>
  <si>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</si>
  <si>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</si>
  <si>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</si>
  <si>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</si>
  <si>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</si>
  <si>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</si>
  <si>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</si>
  <si>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</si>
  <si>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</si>
  <si>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</si>
  <si>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</si>
  <si>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</si>
  <si>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</si>
  <si>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</si>
  <si>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</si>
  <si>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</si>
  <si>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</si>
  <si>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</si>
  <si>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</si>
  <si>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</si>
  <si>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</si>
  <si>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</si>
  <si>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</si>
  <si>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</si>
  <si>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</si>
  <si>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</si>
  <si>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</si>
  <si>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</si>
  <si>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</si>
  <si>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</si>
  <si>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</si>
  <si>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</si>
  <si>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</si>
  <si>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</si>
  <si>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</si>
  <si>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</si>
  <si>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</si>
  <si>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</si>
  <si>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</si>
  <si>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</si>
  <si>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</si>
  <si>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</si>
  <si>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</si>
  <si>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</si>
  <si>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</si>
  <si>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</si>
  <si>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</si>
  <si>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</si>
  <si>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</si>
  <si>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</si>
  <si>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</si>
  <si>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</si>
  <si>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</si>
  <si>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</si>
  <si>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</si>
  <si>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</si>
  <si>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</si>
  <si>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</si>
  <si>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</si>
  <si>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</si>
  <si>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</si>
  <si>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</si>
  <si>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</si>
  <si>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</si>
  <si>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</si>
  <si>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</si>
  <si>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</si>
  <si>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</si>
  <si>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</si>
  <si>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</si>
  <si>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</si>
  <si>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</si>
  <si>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</si>
  <si>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</si>
  <si>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</si>
  <si>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</si>
  <si>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</si>
  <si>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</si>
  <si>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</si>
  <si>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</si>
  <si>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</si>
  <si>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</si>
  <si>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</si>
  <si>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</si>
  <si>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</si>
  <si>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</si>
  <si>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</si>
  <si>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</si>
  <si>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</si>
  <si>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</si>
  <si>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</si>
  <si>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</si>
  <si>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</si>
  <si>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</si>
  <si>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</si>
  <si>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</si>
  <si>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</si>
  <si>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</si>
  <si>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</si>
  <si>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</si>
  <si>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</si>
  <si>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</si>
  <si>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</si>
  <si>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</si>
  <si>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</si>
  <si>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</si>
  <si>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</si>
  <si>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</si>
  <si>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</si>
  <si>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</si>
  <si>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</si>
  <si>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</si>
  <si>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</si>
  <si>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</si>
  <si>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</si>
  <si>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</si>
  <si>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</si>
  <si>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</si>
  <si>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</si>
  <si>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</si>
  <si>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</si>
  <si>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</si>
  <si>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</si>
  <si>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</si>
  <si>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</si>
  <si>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</si>
  <si>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</si>
  <si>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</si>
  <si>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</si>
  <si>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</si>
  <si>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</si>
  <si>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</si>
  <si>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</si>
  <si>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</si>
  <si>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</si>
  <si>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</si>
  <si>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</si>
  <si>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</si>
  <si>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</si>
  <si>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</si>
  <si>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</si>
  <si>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</si>
  <si>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</si>
  <si>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</si>
  <si>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</si>
  <si>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</si>
  <si>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</si>
  <si>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</si>
  <si>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</si>
  <si>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</si>
  <si>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</si>
  <si>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</si>
  <si>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</si>
  <si>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</si>
  <si>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</si>
  <si>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</si>
  <si>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</si>
  <si>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</si>
  <si>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</si>
  <si>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</si>
  <si>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</si>
  <si>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</si>
  <si>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</si>
  <si>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</si>
  <si>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</si>
  <si>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</si>
  <si>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</si>
  <si>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</si>
  <si>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</si>
  <si>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</si>
  <si>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</si>
  <si>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</si>
  <si>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</si>
  <si>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</si>
  <si>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</si>
  <si>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</si>
  <si>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</si>
  <si>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</si>
  <si>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</si>
  <si>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</si>
  <si>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</si>
  <si>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</si>
  <si>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</si>
  <si>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</si>
  <si>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</si>
  <si>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</si>
  <si>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</si>
  <si>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</si>
  <si>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</si>
  <si>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</si>
  <si>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</si>
  <si>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</si>
  <si>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</si>
  <si>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</si>
  <si>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</si>
  <si>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</si>
  <si>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</si>
  <si>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</si>
  <si>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</si>
  <si>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</si>
  <si>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</si>
  <si>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</si>
  <si>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</si>
  <si>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</si>
  <si>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</si>
  <si>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</si>
  <si>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</si>
  <si>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</si>
  <si>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</si>
  <si>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</si>
  <si>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</si>
  <si>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</si>
  <si>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</si>
  <si>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</si>
  <si>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</si>
  <si>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</si>
  <si>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</si>
  <si>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</si>
  <si>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</si>
  <si>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</si>
  <si>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</si>
  <si>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</si>
  <si>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</si>
  <si>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</si>
  <si>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</si>
  <si>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</si>
  <si>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</si>
  <si>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</si>
  <si>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</si>
  <si>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</si>
  <si>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</si>
  <si>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</si>
  <si>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</si>
  <si>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</si>
  <si>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</si>
  <si>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</si>
  <si>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</si>
  <si>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</si>
  <si>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</si>
  <si>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</si>
  <si>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</si>
  <si>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</si>
  <si>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</si>
  <si>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</si>
  <si>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</si>
  <si>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</si>
  <si>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</si>
  <si>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</si>
  <si>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</si>
  <si>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</si>
  <si>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</si>
  <si>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</si>
  <si>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</si>
  <si>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</si>
  <si>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</si>
  <si>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</si>
  <si>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</si>
  <si>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</si>
  <si>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</si>
  <si>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</si>
  <si>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</si>
  <si>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</si>
  <si>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</si>
  <si>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</si>
  <si>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</si>
  <si>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</si>
  <si>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</si>
  <si>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</si>
  <si>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</si>
  <si>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</si>
  <si>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</si>
  <si>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</si>
  <si>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</si>
  <si>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</si>
  <si>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</si>
  <si>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</si>
  <si>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</si>
  <si>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</si>
  <si>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</si>
  <si>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</si>
  <si>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</si>
  <si>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</si>
  <si>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</si>
  <si>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</si>
  <si>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</si>
  <si>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</si>
  <si>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</si>
  <si>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</si>
  <si>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</si>
  <si>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</si>
  <si>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</si>
  <si>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</si>
  <si>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</si>
  <si>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</si>
  <si>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</si>
  <si>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</si>
  <si>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</si>
  <si>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</si>
  <si>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</si>
  <si>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</si>
  <si>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</si>
  <si>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</si>
  <si>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</si>
  <si>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</si>
  <si>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</si>
  <si>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</si>
  <si>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</si>
  <si>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</si>
  <si>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</si>
  <si>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</si>
  <si>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</si>
  <si>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</si>
  <si>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</si>
  <si>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</si>
  <si>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</si>
  <si>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</si>
  <si>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</si>
  <si>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</si>
  <si>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</si>
  <si>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</si>
  <si>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</si>
  <si>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</si>
  <si>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</si>
  <si>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</si>
  <si>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</si>
  <si>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</si>
  <si>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</si>
  <si>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</si>
  <si>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</si>
  <si>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</si>
  <si>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</si>
  <si>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</si>
  <si>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</si>
  <si>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</si>
  <si>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</si>
  <si>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</si>
  <si>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</si>
  <si>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</si>
  <si>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</si>
  <si>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</si>
  <si>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</si>
  <si>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</si>
  <si>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</si>
  <si>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</si>
  <si>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</si>
  <si>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</si>
  <si>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</si>
  <si>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</si>
  <si>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</si>
  <si>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</si>
  <si>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</si>
  <si>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</si>
  <si>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</si>
  <si>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</si>
  <si>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</si>
  <si>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</si>
  <si>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</si>
  <si>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</si>
  <si>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</si>
  <si>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</si>
  <si>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</si>
  <si>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</si>
  <si>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</si>
  <si>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</si>
  <si>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</si>
  <si>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</si>
  <si>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</si>
  <si>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</si>
  <si>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</si>
  <si>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</si>
  <si>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</si>
  <si>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</si>
  <si>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</si>
  <si>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</si>
  <si>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</si>
  <si>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</si>
  <si>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</si>
  <si>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</si>
  <si>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</si>
  <si>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</si>
  <si>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</si>
  <si>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</si>
  <si>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</si>
  <si>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</si>
  <si>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</si>
  <si>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</si>
  <si>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</si>
  <si>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</si>
  <si>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</si>
  <si>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</si>
  <si>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</si>
  <si>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</si>
  <si>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</si>
  <si>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</si>
  <si>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</si>
  <si>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</si>
  <si>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</si>
  <si>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</si>
  <si>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</si>
  <si>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</si>
  <si>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</si>
  <si>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</si>
  <si>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</si>
  <si>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</si>
  <si>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</si>
  <si>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</si>
  <si>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</si>
  <si>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</si>
  <si>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</si>
  <si>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</si>
  <si>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</si>
  <si>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</si>
  <si>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</si>
  <si>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</si>
  <si>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</si>
  <si>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</si>
  <si>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</si>
  <si>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</si>
  <si>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</si>
  <si>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</si>
  <si>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</si>
  <si>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</si>
  <si>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</si>
  <si>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</si>
  <si>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</si>
  <si>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</si>
  <si>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</si>
  <si>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</si>
  <si>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</si>
  <si>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</si>
  <si>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</si>
  <si>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</si>
  <si>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</si>
  <si>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</si>
  <si>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</si>
  <si>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</si>
  <si>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</si>
  <si>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</si>
  <si>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</si>
  <si>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</si>
  <si>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</si>
  <si>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</si>
  <si>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</si>
  <si>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</si>
  <si>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</si>
  <si>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</si>
  <si>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</si>
  <si>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</si>
  <si>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</si>
  <si>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</si>
  <si>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</si>
  <si>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</si>
  <si>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</si>
  <si>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</si>
  <si>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</si>
  <si>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</si>
  <si>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</si>
  <si>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</si>
  <si>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</si>
  <si>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</si>
  <si>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</si>
  <si>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</si>
  <si>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</si>
  <si>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</si>
  <si>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</si>
  <si>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</si>
  <si>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</si>
  <si>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</si>
  <si>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</si>
  <si>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</si>
  <si>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</si>
  <si>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</si>
  <si>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</si>
  <si>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</si>
  <si>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</si>
  <si>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</si>
  <si>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</si>
  <si>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</si>
  <si>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</si>
  <si>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</si>
  <si>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</si>
  <si>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</si>
  <si>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</si>
  <si>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</si>
  <si>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</si>
  <si>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</si>
  <si>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</si>
  <si>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</si>
  <si>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</si>
  <si>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</si>
  <si>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</si>
  <si>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</si>
  <si>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</si>
  <si>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</si>
  <si>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</si>
  <si>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</si>
  <si>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</si>
  <si>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</si>
  <si>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</si>
  <si>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</si>
  <si>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</si>
  <si>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</si>
  <si>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</si>
  <si>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</si>
  <si>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</si>
  <si>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</si>
  <si>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</si>
  <si>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</si>
  <si>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</si>
  <si>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</si>
  <si>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</si>
  <si>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</si>
  <si>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</si>
  <si>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</si>
  <si>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</si>
  <si>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</si>
  <si>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</si>
  <si>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</si>
  <si>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</si>
  <si>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</si>
  <si>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</si>
  <si>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</si>
  <si>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</si>
  <si>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</si>
  <si>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</si>
  <si>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</si>
  <si>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</si>
  <si>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</si>
  <si>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</si>
  <si>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</si>
  <si>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</si>
  <si>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</si>
  <si>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</si>
  <si>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</si>
  <si>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</si>
  <si>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</si>
  <si>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</si>
  <si>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</si>
  <si>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</si>
  <si>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</si>
  <si>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</si>
  <si>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</si>
  <si>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</si>
  <si>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</si>
  <si>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</si>
  <si>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</si>
  <si>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</si>
  <si>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</si>
  <si>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</si>
  <si>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</si>
  <si>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</si>
  <si>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</si>
  <si>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</si>
  <si>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</si>
  <si>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</si>
  <si>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</si>
  <si>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</si>
  <si>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</si>
  <si>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</si>
  <si>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</si>
  <si>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</si>
  <si>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</si>
  <si>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</si>
  <si>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</si>
  <si>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</si>
  <si>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</si>
  <si>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</si>
  <si>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</si>
  <si>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</si>
  <si>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</si>
  <si>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</si>
  <si>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</si>
  <si>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</si>
  <si>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</si>
  <si>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</si>
  <si>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</si>
  <si>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</si>
  <si>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</si>
  <si>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</si>
  <si>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</si>
  <si>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</si>
  <si>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</si>
  <si>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</si>
  <si>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</si>
  <si>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</si>
  <si>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</si>
  <si>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</si>
  <si>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</si>
  <si>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</si>
  <si>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</si>
  <si>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</si>
  <si>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</si>
  <si>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</si>
  <si>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</si>
  <si>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</si>
  <si>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</si>
  <si>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</si>
  <si>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</si>
  <si>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</si>
  <si>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</si>
  <si>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</si>
  <si>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</si>
  <si>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</si>
  <si>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</si>
  <si>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</si>
  <si>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</si>
  <si>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</si>
  <si>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</si>
  <si>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</si>
  <si>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</si>
  <si>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</si>
  <si>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</si>
  <si>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</si>
  <si>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</si>
  <si>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</si>
  <si>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</si>
  <si>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</si>
  <si>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</si>
  <si>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</si>
  <si>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</si>
  <si>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</si>
  <si>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</si>
  <si>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</si>
  <si>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</si>
  <si>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</si>
  <si>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</si>
  <si>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</si>
  <si>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</si>
  <si>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</si>
  <si>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</si>
  <si>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</si>
  <si>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</si>
  <si>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</si>
  <si>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</si>
  <si>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</si>
  <si>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</si>
  <si>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</si>
  <si>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</si>
  <si>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</si>
  <si>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</si>
  <si>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</si>
  <si>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</si>
  <si>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</si>
  <si>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</si>
  <si>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</si>
  <si>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</si>
  <si>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</si>
  <si>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</si>
  <si>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</si>
  <si>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</si>
  <si>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</si>
  <si>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</si>
  <si>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</si>
  <si>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</si>
  <si>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</si>
  <si>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</si>
  <si>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</si>
  <si>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</si>
  <si>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</si>
  <si>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</si>
  <si>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</si>
  <si>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</si>
  <si>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</si>
  <si>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</si>
  <si>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</si>
  <si>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</si>
  <si>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</si>
  <si>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</si>
  <si>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</si>
  <si>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</si>
  <si>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</si>
  <si>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</si>
  <si>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</si>
  <si>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</si>
  <si>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</si>
  <si>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</si>
  <si>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</si>
  <si>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</si>
  <si>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</si>
  <si>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</si>
  <si>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</si>
  <si>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</si>
  <si>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</si>
  <si>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</si>
  <si>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</si>
  <si>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</si>
  <si>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</si>
  <si>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</si>
  <si>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</si>
  <si>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</si>
  <si>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</si>
  <si>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</si>
  <si>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</si>
  <si>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</si>
  <si>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</si>
  <si>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</si>
  <si>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</si>
  <si>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</si>
  <si>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</si>
  <si>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</si>
  <si>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</si>
  <si>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</si>
  <si>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</si>
  <si>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</si>
  <si>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</si>
  <si>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</si>
  <si>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</si>
  <si>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</si>
  <si>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</si>
  <si>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</si>
  <si>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</si>
  <si>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</si>
  <si>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</si>
  <si>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</si>
  <si>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</si>
  <si>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</si>
  <si>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</si>
  <si>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</si>
  <si>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</si>
  <si>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</si>
  <si>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</si>
  <si>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</si>
  <si>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</si>
  <si>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</si>
  <si>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</si>
  <si>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</si>
  <si>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</si>
  <si>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</si>
  <si>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</si>
  <si>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</si>
  <si>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</si>
  <si>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</si>
  <si>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</si>
  <si>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</si>
  <si>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</si>
  <si>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</si>
  <si>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</si>
  <si>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</si>
  <si>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</si>
  <si>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</si>
  <si>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</si>
  <si>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</si>
  <si>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</si>
  <si>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</si>
  <si>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</si>
  <si>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</si>
  <si>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</si>
  <si>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</si>
  <si>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</si>
  <si>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</si>
  <si>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</si>
  <si>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</si>
  <si>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</si>
  <si>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</si>
  <si>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</si>
  <si>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</si>
  <si>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</si>
  <si>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</si>
  <si>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</si>
  <si>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</si>
  <si>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</si>
  <si>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</si>
  <si>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</si>
  <si>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</si>
  <si>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</si>
  <si>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</si>
  <si>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</si>
  <si>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</si>
  <si>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</si>
  <si>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</si>
  <si>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</si>
  <si>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</si>
  <si>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</si>
  <si>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</si>
  <si>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</si>
  <si>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</si>
  <si>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</si>
  <si>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</si>
  <si>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</si>
  <si>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</si>
  <si>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</si>
  <si>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</si>
  <si>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</si>
  <si>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</si>
  <si>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</si>
  <si>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</si>
  <si>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</si>
  <si>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</si>
  <si>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</si>
  <si>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</si>
  <si>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</si>
  <si>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</si>
  <si>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</si>
  <si>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</si>
  <si>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</si>
  <si>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</si>
  <si>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</si>
  <si>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</si>
  <si>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</si>
  <si>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</si>
  <si>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</si>
  <si>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</si>
  <si>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</si>
  <si>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</si>
  <si>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</si>
  <si>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</si>
  <si>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</si>
  <si>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</si>
  <si>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</si>
  <si>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</si>
  <si>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</si>
  <si>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</si>
  <si>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</si>
  <si>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</si>
  <si>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</si>
  <si>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</si>
  <si>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</si>
  <si>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</si>
  <si>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</si>
  <si>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</si>
  <si>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</si>
  <si>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</si>
  <si>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</si>
  <si>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</si>
  <si>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</si>
  <si>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</si>
  <si>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</si>
  <si>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</si>
  <si>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</si>
  <si>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</si>
  <si>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</si>
  <si>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</si>
  <si>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</si>
  <si>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</si>
  <si>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</si>
  <si>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</si>
  <si>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</si>
  <si>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</si>
  <si>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</si>
  <si>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</si>
  <si>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</si>
  <si>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</si>
  <si>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</si>
  <si>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</si>
  <si>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</si>
  <si>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</si>
  <si>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</si>
  <si>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</si>
  <si>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</si>
  <si>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</si>
  <si>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</si>
  <si>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</si>
  <si>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</si>
  <si>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</si>
  <si>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</si>
  <si>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</si>
  <si>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</si>
  <si>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</si>
  <si>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</si>
  <si>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</si>
  <si>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</si>
  <si>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</si>
  <si>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</si>
  <si>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</si>
  <si>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</si>
  <si>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</si>
  <si>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</si>
  <si>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</si>
  <si>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</si>
  <si>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</si>
  <si>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</si>
  <si>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</si>
  <si>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</si>
  <si>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</si>
  <si>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</si>
  <si>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</si>
  <si>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</si>
  <si>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</si>
  <si>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</si>
  <si>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</si>
  <si>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</si>
  <si>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</si>
  <si>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</si>
  <si>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</si>
  <si>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</si>
  <si>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</si>
  <si>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</si>
  <si>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</si>
  <si>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</si>
  <si>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</si>
  <si>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</si>
  <si>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</si>
  <si>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</si>
  <si>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</si>
  <si>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</si>
  <si>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</si>
  <si>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</si>
  <si>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</si>
  <si>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</si>
  <si>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</si>
  <si>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</si>
  <si>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</si>
  <si>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</si>
  <si>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</si>
  <si>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</si>
  <si>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</si>
  <si>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</si>
  <si>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</si>
  <si>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</si>
  <si>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</si>
  <si>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</si>
  <si>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</si>
  <si>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</si>
  <si>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</si>
  <si>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</si>
  <si>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</si>
  <si>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</si>
  <si>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</si>
  <si>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</si>
  <si>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</si>
  <si>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</si>
  <si>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</si>
  <si>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</si>
  <si>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</si>
  <si>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</si>
  <si>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</si>
  <si>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</si>
  <si>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</si>
  <si>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</si>
  <si>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</si>
  <si>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</si>
  <si>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</si>
  <si>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</si>
  <si>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</si>
  <si>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</si>
  <si>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</si>
  <si>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</si>
  <si>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</si>
  <si>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</si>
  <si>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</si>
  <si>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</si>
  <si>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</si>
  <si>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</si>
  <si>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</si>
  <si>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</si>
  <si>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</si>
  <si>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</si>
  <si>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</si>
  <si>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</si>
  <si>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</si>
  <si>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</si>
  <si>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</si>
  <si>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</si>
  <si>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</si>
  <si>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</si>
  <si>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</si>
  <si>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</si>
  <si>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</si>
  <si>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</si>
  <si>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</si>
  <si>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</si>
  <si>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</si>
  <si>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</si>
  <si>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</si>
  <si>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</si>
  <si>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</si>
  <si>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</si>
  <si>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</si>
  <si>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</si>
  <si>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</si>
  <si>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</si>
  <si>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</si>
  <si>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</si>
  <si>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</si>
  <si>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</si>
  <si>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</si>
  <si>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</si>
  <si>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</si>
  <si>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</si>
  <si>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</si>
  <si>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</si>
  <si>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</si>
  <si>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</si>
  <si>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</si>
  <si>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</si>
  <si>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</si>
  <si>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</si>
  <si>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</si>
  <si>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</si>
  <si>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</si>
  <si>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</si>
  <si>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</si>
  <si>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</si>
  <si>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</si>
  <si>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</si>
  <si>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</si>
  <si>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</si>
  <si>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</si>
  <si>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</si>
  <si>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</si>
  <si>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</si>
  <si>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</si>
  <si>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</si>
  <si>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</si>
  <si>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</si>
  <si>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</si>
  <si>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</si>
  <si>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</si>
  <si>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</si>
  <si>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</si>
  <si>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</si>
  <si>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</si>
  <si>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</si>
  <si>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</si>
  <si>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</si>
  <si>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</si>
  <si>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</si>
  <si>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</si>
  <si>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</si>
  <si>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</si>
  <si>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</si>
  <si>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</si>
  <si>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</si>
  <si>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</si>
  <si>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</si>
  <si>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</si>
  <si>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</si>
  <si>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</si>
  <si>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</si>
  <si>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</si>
  <si>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</si>
  <si>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</si>
  <si>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</si>
  <si>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</si>
  <si>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</si>
  <si>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</si>
  <si>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</si>
  <si>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</si>
  <si>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</si>
  <si>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</si>
  <si>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</si>
  <si>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</si>
  <si>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</si>
  <si>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</si>
  <si>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</si>
  <si>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</si>
  <si>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</si>
  <si>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</si>
  <si>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</si>
  <si>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</si>
  <si>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</si>
  <si>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</si>
  <si>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</si>
  <si>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</si>
  <si>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</si>
  <si>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</si>
  <si>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</si>
  <si>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</si>
  <si>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</si>
  <si>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</si>
  <si>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</si>
  <si>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</si>
  <si>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</si>
  <si>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</si>
  <si>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</si>
  <si>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</si>
  <si>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</si>
  <si>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</si>
  <si>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</si>
  <si>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</si>
  <si>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</si>
  <si>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</si>
  <si>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</si>
  <si>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</si>
  <si>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</si>
  <si>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</si>
  <si>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</si>
  <si>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</si>
  <si>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</si>
  <si>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</si>
  <si>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</si>
  <si>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</si>
  <si>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</si>
  <si>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</si>
  <si>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</si>
  <si>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</si>
  <si>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</si>
  <si>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</si>
  <si>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</si>
  <si>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</si>
  <si>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</si>
  <si>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</si>
  <si>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</si>
  <si>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</si>
  <si>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</si>
  <si>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</si>
  <si>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</si>
  <si>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</si>
  <si>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</si>
  <si>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</si>
  <si>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</si>
  <si>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</si>
  <si>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</si>
  <si>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</si>
  <si>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</si>
  <si>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</si>
  <si>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</si>
  <si>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</si>
  <si>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</si>
  <si>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</si>
  <si>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</si>
  <si>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</si>
  <si>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</si>
  <si>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</si>
  <si>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</si>
  <si>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</si>
  <si>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</si>
  <si>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</si>
  <si>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</si>
  <si>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</si>
  <si>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</si>
  <si>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</si>
  <si>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</si>
  <si>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</si>
  <si>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</si>
  <si>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</si>
  <si>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</si>
  <si>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</si>
  <si>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</si>
  <si>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</si>
  <si>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</si>
  <si>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</si>
  <si>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</si>
  <si>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</si>
  <si>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</si>
  <si>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</si>
  <si>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</si>
  <si>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</si>
  <si>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</si>
  <si>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</si>
  <si>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</si>
  <si>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</si>
  <si>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</si>
  <si>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</si>
  <si>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</si>
  <si>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</si>
  <si>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</si>
  <si>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</si>
  <si>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</si>
  <si>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</si>
  <si>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</si>
  <si>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</si>
  <si>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</si>
  <si>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</si>
  <si>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</si>
  <si>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</si>
  <si>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</si>
  <si>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</si>
  <si>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</si>
  <si>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</si>
  <si>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</si>
  <si>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</si>
  <si>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</si>
  <si>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</si>
  <si>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</si>
  <si>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</si>
  <si>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</si>
  <si>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</si>
  <si>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</si>
  <si>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</si>
  <si>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</si>
  <si>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</si>
  <si>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</si>
  <si>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</si>
  <si>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</si>
  <si>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</si>
  <si>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</si>
  <si>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</si>
  <si>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</si>
  <si>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</si>
  <si>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</si>
  <si>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</si>
  <si>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</si>
  <si>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</si>
  <si>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</si>
  <si>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</si>
  <si>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</si>
  <si>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</si>
  <si>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</si>
  <si>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</si>
  <si>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</si>
  <si>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</si>
  <si>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</si>
  <si>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</si>
  <si>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</si>
  <si>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</si>
  <si>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</si>
  <si>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</si>
  <si>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</si>
  <si>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</si>
  <si>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</si>
  <si>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</si>
  <si>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</si>
  <si>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</si>
  <si>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</si>
  <si>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</si>
  <si>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</si>
  <si>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</si>
  <si>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</si>
  <si>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</si>
  <si>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</si>
  <si>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</si>
  <si>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</si>
  <si>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</si>
  <si>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</si>
  <si>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</si>
  <si>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</si>
  <si>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</si>
  <si>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</si>
  <si>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</si>
  <si>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</si>
  <si>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</si>
  <si>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</si>
  <si>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</si>
  <si>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</si>
  <si>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</si>
  <si>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</si>
  <si>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</si>
  <si>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</si>
  <si>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</si>
  <si>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</si>
  <si>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</si>
  <si>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</si>
  <si>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</si>
  <si>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</si>
  <si>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</si>
  <si>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</si>
  <si>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</si>
  <si>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</si>
  <si>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</si>
  <si>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</si>
  <si>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</si>
  <si>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</si>
  <si>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</si>
  <si>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</si>
  <si>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</si>
  <si>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</si>
  <si>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</si>
  <si>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</si>
  <si>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</si>
  <si>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</si>
  <si>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</si>
  <si>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</si>
  <si>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</si>
  <si>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</si>
  <si>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</si>
  <si>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</si>
  <si>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</si>
  <si>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</si>
  <si>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</si>
  <si>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</si>
  <si>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</si>
  <si>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</si>
  <si>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</si>
  <si>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</si>
  <si>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</si>
  <si>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</si>
  <si>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</si>
  <si>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</si>
  <si>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</si>
  <si>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</si>
  <si>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</si>
  <si>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</si>
  <si>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</si>
  <si>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</si>
  <si>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</si>
  <si>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</si>
  <si>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</si>
  <si>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</si>
  <si>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</si>
  <si>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</si>
  <si>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</si>
  <si>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</si>
  <si>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</si>
  <si>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</si>
  <si>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</si>
  <si>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</si>
  <si>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</si>
  <si>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</si>
  <si>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</si>
  <si>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</si>
  <si>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</si>
  <si>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</si>
  <si>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</si>
  <si>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</si>
  <si>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</si>
  <si>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</si>
  <si>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</si>
  <si>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</si>
  <si>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</si>
  <si>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</si>
  <si>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</si>
  <si>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</si>
  <si>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</si>
  <si>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</si>
  <si>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</si>
  <si>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</si>
  <si>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</si>
  <si>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</si>
  <si>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</si>
  <si>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</si>
  <si>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</si>
  <si>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</si>
  <si>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</si>
  <si>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</si>
  <si>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</si>
  <si>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</si>
  <si>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</si>
  <si>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</si>
  <si>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</si>
  <si>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</si>
  <si>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</si>
  <si>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</si>
  <si>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</si>
  <si>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</si>
  <si>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</si>
  <si>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</si>
  <si>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</si>
  <si>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</si>
  <si>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</si>
  <si>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</si>
  <si>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</si>
  <si>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</si>
  <si>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</si>
  <si>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</si>
  <si>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</si>
  <si>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</si>
  <si>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</si>
  <si>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</si>
  <si>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</si>
  <si>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</si>
  <si>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</si>
  <si>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</si>
  <si>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</si>
  <si>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</si>
  <si>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</si>
  <si>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</si>
  <si>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</si>
  <si>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</si>
  <si>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</si>
  <si>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</si>
  <si>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</si>
  <si>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</si>
  <si>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</si>
  <si>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</si>
  <si>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</si>
  <si>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</si>
  <si>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</si>
  <si>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</si>
  <si>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</si>
  <si>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</si>
  <si>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</si>
  <si>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</si>
  <si>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</si>
  <si>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</si>
  <si>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</si>
  <si>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</si>
  <si>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</si>
  <si>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</si>
  <si>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</si>
  <si>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</si>
  <si>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</si>
  <si>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</si>
  <si>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</si>
  <si>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</si>
  <si>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</si>
  <si>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</si>
  <si>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</si>
  <si>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</si>
  <si>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</si>
  <si>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</si>
  <si>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</si>
  <si>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</si>
  <si>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</si>
  <si>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</si>
  <si>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</si>
  <si>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</si>
  <si>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</si>
  <si>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</si>
  <si>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</si>
  <si>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</si>
  <si>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</si>
  <si>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</si>
  <si>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</si>
  <si>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</si>
  <si>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</si>
  <si>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</si>
  <si>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</si>
  <si>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</si>
  <si>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</si>
  <si>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</si>
  <si>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</si>
  <si>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</si>
  <si>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</si>
  <si>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</si>
  <si>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</si>
  <si>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</si>
  <si>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</si>
  <si>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</si>
  <si>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</si>
  <si>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</si>
  <si>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</si>
  <si>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</si>
  <si>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</si>
  <si>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</si>
  <si>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</si>
  <si>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</si>
  <si>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</si>
  <si>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</si>
  <si>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</si>
  <si>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</si>
  <si>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</si>
  <si>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</si>
  <si>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</si>
  <si>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</si>
  <si>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</si>
  <si>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</si>
  <si>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</si>
  <si>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</si>
  <si>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</si>
  <si>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</si>
  <si>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</si>
  <si>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</si>
  <si>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</si>
  <si>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</si>
  <si>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</si>
  <si>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</si>
  <si>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</si>
  <si>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</si>
  <si>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</si>
  <si>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</si>
  <si>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</si>
  <si>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</si>
  <si>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</si>
  <si>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</si>
  <si>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</si>
  <si>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</si>
  <si>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</si>
  <si>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</si>
  <si>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</si>
  <si>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</si>
  <si>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</si>
  <si>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</si>
  <si>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</si>
  <si>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</si>
  <si>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</si>
  <si>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</si>
  <si>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</si>
  <si>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</si>
  <si>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</si>
  <si>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</si>
  <si>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</si>
  <si>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</si>
  <si>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</si>
  <si>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</si>
  <si>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</si>
  <si>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</si>
  <si>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</si>
  <si>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</si>
  <si>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</si>
  <si>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</si>
  <si>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</si>
  <si>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</si>
  <si>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</si>
  <si>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</si>
  <si>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</si>
  <si>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</si>
  <si>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</si>
  <si>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</si>
  <si>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</si>
  <si>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</si>
  <si>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</si>
  <si>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</si>
  <si>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</si>
  <si>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</si>
  <si>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</si>
  <si>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</si>
  <si>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</si>
  <si>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</si>
  <si>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</si>
  <si>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</si>
  <si>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</si>
  <si>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</si>
  <si>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</si>
  <si>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</si>
  <si>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</si>
  <si>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</si>
  <si>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</si>
  <si>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</si>
  <si>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</si>
  <si>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</si>
  <si>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</si>
  <si>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</si>
  <si>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</si>
  <si>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</si>
  <si>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</si>
  <si>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</si>
  <si>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</si>
  <si>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</si>
  <si>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</si>
  <si>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</si>
  <si>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</si>
  <si>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</si>
  <si>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</si>
  <si>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</si>
  <si>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</si>
  <si>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</si>
  <si>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</si>
  <si>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</si>
  <si>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</si>
  <si>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</si>
  <si>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</si>
  <si>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</si>
  <si>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</si>
  <si>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</si>
  <si>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</si>
  <si>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</si>
  <si>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</si>
  <si>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</si>
  <si>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</si>
  <si>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</si>
  <si>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</si>
  <si>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</si>
  <si>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</si>
  <si>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</si>
  <si>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</si>
  <si>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</si>
  <si>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</si>
  <si>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</si>
  <si>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</si>
  <si>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</si>
  <si>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</si>
  <si>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</si>
  <si>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</si>
  <si>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</si>
  <si>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</si>
  <si>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</si>
  <si>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</si>
  <si>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</si>
  <si>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</si>
  <si>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</si>
  <si>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</si>
  <si>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</si>
  <si>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</si>
  <si>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</si>
  <si>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</si>
  <si>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</si>
  <si>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</si>
  <si>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</si>
  <si>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</si>
  <si>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</si>
  <si>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</si>
  <si>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</si>
  <si>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</si>
  <si>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</si>
  <si>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</si>
  <si>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</si>
  <si>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</si>
  <si>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</si>
  <si>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</si>
  <si>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</si>
  <si>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</si>
  <si>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</si>
  <si>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</si>
  <si>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</si>
  <si>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</si>
  <si>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</si>
  <si>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</si>
  <si>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</si>
  <si>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</si>
  <si>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</si>
  <si>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</si>
  <si>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</si>
  <si>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</si>
  <si>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</si>
  <si>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</si>
  <si>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</si>
  <si>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</si>
  <si>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</si>
  <si>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</si>
  <si>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</si>
  <si>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</si>
  <si>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</si>
  <si>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</si>
  <si>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</si>
  <si>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</si>
  <si>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</si>
  <si>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</si>
  <si>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</si>
  <si>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</si>
  <si>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</si>
  <si>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</si>
  <si>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</si>
  <si>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</si>
  <si>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</si>
  <si>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</si>
  <si>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</si>
  <si>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</si>
  <si>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</si>
  <si>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</si>
  <si>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</si>
  <si>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</si>
  <si>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</si>
  <si>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</si>
  <si>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</si>
  <si>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</si>
  <si>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</si>
  <si>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</si>
  <si>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</si>
  <si>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</si>
  <si>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</si>
  <si>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</si>
  <si>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</si>
  <si>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</si>
  <si>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</si>
  <si>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</si>
  <si>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</si>
  <si>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</si>
  <si>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</si>
  <si>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</si>
  <si>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</si>
  <si>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</si>
  <si>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</si>
  <si>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</si>
  <si>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</si>
  <si>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</si>
  <si>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</si>
  <si>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</si>
  <si>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</si>
  <si>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</si>
  <si>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</si>
  <si>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</si>
  <si>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</si>
  <si>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</si>
  <si>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</si>
  <si>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</si>
  <si>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</si>
  <si>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</si>
  <si>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</si>
  <si>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</si>
  <si>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</si>
  <si>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</si>
  <si>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</si>
  <si>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</si>
  <si>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</si>
  <si>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</si>
  <si>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</si>
  <si>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</si>
  <si>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</si>
  <si>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</si>
  <si>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</si>
  <si>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</si>
  <si>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</si>
  <si>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</si>
  <si>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</si>
  <si>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</si>
  <si>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</si>
  <si>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</si>
  <si>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</si>
  <si>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</si>
  <si>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</si>
  <si>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</si>
  <si>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</si>
  <si>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</si>
  <si>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</si>
  <si>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</si>
  <si>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</si>
  <si>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</si>
  <si>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</si>
  <si>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</si>
  <si>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</si>
  <si>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</si>
  <si>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</si>
  <si>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</si>
  <si>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</si>
  <si>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</si>
  <si>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</si>
  <si>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</si>
  <si>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</si>
  <si>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</si>
  <si>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</si>
  <si>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</si>
  <si>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</si>
  <si>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</si>
  <si>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</si>
  <si>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</si>
  <si>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</si>
  <si>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</si>
  <si>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</si>
  <si>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</si>
  <si>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</si>
  <si>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</si>
  <si>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</si>
  <si>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</si>
  <si>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</si>
  <si>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</si>
  <si>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</si>
  <si>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</si>
  <si>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</si>
  <si>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</si>
  <si>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</si>
  <si>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</si>
  <si>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</si>
  <si>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</si>
  <si>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</si>
  <si>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</si>
  <si>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</si>
  <si>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</si>
  <si>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</si>
  <si>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</si>
  <si>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</si>
  <si>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</si>
  <si>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</si>
  <si>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</si>
  <si>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</si>
  <si>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</si>
  <si>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</si>
  <si>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</si>
  <si>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</si>
  <si>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</si>
  <si>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</si>
  <si>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</si>
  <si>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</si>
  <si>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</si>
  <si>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</si>
  <si>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</si>
  <si>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</si>
  <si>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</si>
  <si>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</si>
  <si>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</si>
  <si>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</si>
  <si>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</si>
  <si>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</si>
  <si>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</si>
  <si>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</si>
  <si>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</si>
  <si>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</si>
  <si>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</si>
  <si>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</si>
  <si>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</si>
  <si>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</si>
  <si>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</si>
  <si>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</si>
  <si>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</si>
  <si>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</si>
  <si>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</si>
  <si>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</si>
  <si>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</si>
  <si>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</si>
  <si>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</si>
  <si>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</si>
  <si>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</si>
  <si>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</si>
  <si>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</si>
  <si>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</si>
  <si>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</si>
  <si>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</si>
  <si>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</si>
  <si>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</si>
  <si>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</si>
  <si>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</si>
  <si>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</si>
  <si>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</si>
  <si>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</si>
  <si>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</si>
  <si>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</si>
  <si>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</si>
  <si>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</si>
  <si>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</si>
  <si>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</si>
  <si>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</si>
  <si>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</si>
  <si>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</si>
  <si>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</si>
  <si>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</si>
  <si>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</si>
  <si>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</si>
  <si>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</si>
  <si>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</si>
  <si>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</si>
  <si>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</si>
  <si>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</si>
  <si>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</si>
  <si>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</si>
  <si>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</si>
  <si>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</si>
  <si>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</si>
  <si>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</si>
  <si>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</si>
  <si>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</si>
  <si>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</si>
  <si>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</si>
  <si>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</si>
  <si>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</si>
  <si>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</si>
  <si>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</si>
  <si>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</si>
  <si>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</si>
  <si>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</si>
  <si>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</si>
  <si>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</si>
  <si>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</si>
  <si>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</si>
  <si>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</si>
  <si>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</si>
  <si>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</si>
  <si>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</si>
  <si>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</si>
  <si>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</si>
  <si>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</si>
  <si>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</si>
  <si>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</si>
  <si>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</si>
  <si>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</si>
  <si>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</si>
  <si>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</si>
  <si>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</si>
  <si>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</si>
  <si>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</si>
  <si>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</si>
  <si>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</si>
  <si>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</si>
  <si>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</si>
  <si>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</si>
  <si>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</si>
  <si>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</si>
  <si>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</si>
  <si>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</si>
  <si>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</si>
  <si>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</si>
  <si>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</si>
  <si>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</si>
  <si>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</si>
  <si>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</si>
  <si>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</si>
  <si>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</si>
  <si>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</si>
  <si>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</si>
  <si>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</si>
  <si>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</si>
  <si>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</si>
  <si>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</si>
  <si>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</si>
  <si>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</si>
  <si>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</si>
  <si>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</si>
  <si>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</si>
  <si>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</si>
  <si>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</si>
  <si>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</si>
  <si>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</si>
  <si>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</si>
  <si>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</si>
  <si>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</si>
  <si>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</si>
  <si>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</si>
  <si>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</si>
  <si>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</si>
  <si>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</si>
  <si>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</si>
  <si>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</si>
  <si>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</si>
  <si>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</si>
  <si>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</si>
  <si>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</si>
  <si>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</si>
  <si>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</si>
  <si>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</si>
  <si>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</si>
  <si>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</si>
  <si>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</si>
  <si>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</si>
  <si>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</si>
  <si>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</si>
  <si>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</si>
  <si>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</si>
  <si>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</si>
  <si>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</si>
  <si>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</si>
  <si>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</si>
  <si>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</si>
  <si>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</si>
  <si>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</si>
  <si>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</si>
  <si>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</si>
  <si>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</si>
  <si>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</si>
  <si>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</si>
  <si>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</si>
  <si>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</si>
  <si>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</si>
  <si>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</si>
  <si>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</si>
  <si>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</si>
  <si>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</si>
  <si>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</si>
  <si>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</si>
  <si>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</si>
  <si>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</si>
  <si>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</si>
  <si>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</si>
  <si>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</si>
  <si>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</si>
  <si>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</si>
  <si>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</si>
  <si>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</si>
  <si>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</si>
  <si>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</si>
  <si>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</si>
  <si>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</si>
  <si>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</si>
  <si>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</si>
  <si>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</si>
  <si>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</si>
  <si>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</si>
  <si>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</si>
  <si>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</si>
  <si>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</si>
  <si>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</si>
  <si>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</si>
  <si>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</si>
  <si>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</si>
  <si>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</si>
  <si>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</si>
  <si>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</si>
  <si>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</si>
  <si>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</si>
  <si>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</si>
  <si>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</si>
  <si>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</si>
  <si>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</si>
  <si>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</si>
  <si>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</si>
  <si>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</si>
  <si>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</si>
  <si>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</si>
  <si>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</si>
  <si>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</si>
  <si>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</si>
  <si>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</si>
  <si>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</si>
  <si>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</si>
  <si>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</si>
  <si>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</si>
  <si>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</si>
  <si>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</si>
  <si>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</si>
  <si>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</si>
  <si>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</si>
  <si>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</si>
  <si>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</si>
  <si>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</si>
  <si>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</si>
  <si>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</si>
  <si>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</si>
  <si>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</si>
  <si>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</si>
  <si>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</si>
  <si>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</si>
  <si>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</si>
  <si>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</si>
  <si>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</si>
  <si>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</si>
  <si>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</si>
  <si>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</si>
  <si>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</si>
  <si>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</si>
  <si>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</si>
  <si>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</si>
  <si>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</si>
  <si>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</si>
  <si>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</si>
  <si>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</si>
  <si>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</si>
  <si>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</si>
  <si>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</si>
  <si>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</si>
  <si>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</si>
  <si>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</si>
  <si>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</si>
  <si>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</si>
  <si>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</si>
  <si>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</si>
  <si>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</si>
  <si>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</si>
  <si>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</si>
  <si>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</si>
  <si>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</si>
  <si>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</si>
  <si>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</si>
  <si>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</si>
  <si>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</si>
  <si>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</si>
  <si>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</si>
  <si>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</si>
  <si>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</si>
  <si>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</si>
  <si>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</si>
  <si>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</si>
  <si>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</si>
  <si>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</si>
  <si>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</si>
  <si>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</si>
  <si>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</si>
  <si>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</si>
  <si>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</si>
  <si>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</si>
  <si>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</si>
  <si>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</si>
  <si>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</si>
  <si>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</si>
  <si>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</si>
  <si>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</si>
  <si>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</si>
  <si>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</si>
  <si>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</si>
  <si>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</si>
  <si>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</si>
  <si>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</si>
  <si>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</si>
  <si>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</si>
  <si>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</si>
  <si>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</si>
  <si>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</si>
  <si>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</si>
  <si>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</si>
  <si>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</si>
  <si>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</si>
  <si>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</si>
  <si>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</si>
  <si>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</si>
  <si>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</si>
  <si>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</si>
  <si>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</si>
  <si>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</si>
  <si>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</si>
  <si>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</si>
  <si>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</si>
  <si>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</si>
  <si>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</si>
  <si>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</si>
  <si>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</si>
  <si>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</si>
  <si>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</si>
  <si>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</si>
  <si>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</si>
  <si>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</si>
  <si>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</si>
  <si>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</si>
  <si>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</si>
  <si>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</si>
  <si>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</si>
  <si>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</si>
  <si>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</si>
  <si>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</si>
  <si>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</si>
  <si>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</si>
  <si>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</si>
  <si>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</si>
  <si>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</si>
  <si>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</si>
  <si>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</si>
  <si>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</si>
  <si>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</si>
  <si>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</si>
  <si>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</si>
  <si>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</si>
  <si>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</si>
  <si>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</si>
  <si>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</si>
  <si>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</si>
  <si>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</si>
  <si>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</si>
  <si>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</si>
  <si>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</si>
  <si>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</si>
  <si>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</si>
  <si>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</si>
  <si>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</si>
  <si>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</si>
  <si>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</si>
  <si>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</si>
  <si>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</si>
  <si>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</si>
  <si>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</si>
  <si>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</si>
  <si>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</si>
  <si>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</si>
  <si>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</si>
  <si>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</si>
  <si>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</si>
  <si>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</si>
  <si>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</si>
  <si>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</si>
  <si>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</si>
  <si>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</si>
  <si>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</si>
  <si>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</si>
  <si>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</si>
  <si>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</si>
  <si>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</si>
  <si>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</si>
  <si>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</si>
  <si>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</si>
  <si>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</si>
  <si>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</si>
  <si>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</si>
  <si>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</si>
  <si>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</si>
  <si>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</si>
  <si>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</si>
  <si>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</si>
  <si>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</si>
  <si>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</si>
  <si>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</si>
  <si>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</si>
  <si>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</si>
  <si>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</si>
  <si>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</si>
  <si>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</si>
  <si>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</si>
  <si>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</si>
  <si>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</si>
  <si>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</si>
  <si>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</si>
  <si>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</si>
  <si>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</si>
  <si>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</si>
  <si>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</si>
  <si>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</si>
  <si>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</si>
  <si>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</si>
  <si>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</si>
  <si>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</si>
  <si>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</si>
  <si>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</si>
  <si>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</si>
  <si>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</si>
  <si>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</si>
  <si>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</si>
  <si>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</si>
  <si>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</si>
  <si>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</si>
  <si>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</si>
  <si>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</si>
  <si>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</si>
  <si>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</si>
  <si>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</si>
  <si>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</si>
  <si>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</si>
  <si>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</si>
  <si>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</si>
  <si>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</si>
  <si>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</si>
  <si>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</si>
  <si>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</si>
  <si>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</si>
  <si>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</si>
  <si>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</si>
  <si>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</si>
  <si>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</si>
  <si>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</si>
  <si>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</si>
  <si>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</si>
  <si>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</si>
  <si>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</si>
  <si>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</si>
  <si>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</si>
  <si>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</si>
  <si>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</si>
  <si>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</si>
  <si>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</si>
  <si>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</si>
  <si>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</si>
  <si>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</si>
  <si>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</si>
  <si>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</si>
  <si>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</si>
  <si>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</si>
  <si>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</si>
  <si>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</si>
  <si>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</si>
  <si>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</si>
  <si>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</si>
  <si>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</si>
  <si>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</si>
  <si>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</si>
  <si>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</si>
  <si>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</si>
  <si>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</si>
  <si>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</si>
  <si>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</si>
  <si>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</si>
  <si>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</si>
  <si>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</si>
  <si>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</si>
  <si>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</si>
  <si>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</si>
  <si>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</si>
  <si>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</si>
  <si>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</si>
  <si>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</si>
  <si>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</si>
  <si>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</si>
  <si>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</si>
  <si>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</si>
  <si>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</si>
  <si>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</si>
  <si>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</si>
  <si>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</si>
  <si>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</si>
  <si>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</si>
  <si>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</si>
  <si>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</si>
  <si>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</si>
  <si>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</si>
  <si>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</si>
  <si>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</si>
  <si>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</si>
  <si>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</si>
  <si>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</si>
  <si>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</si>
  <si>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</si>
  <si>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</si>
  <si>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</si>
  <si>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</si>
  <si>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</si>
  <si>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</si>
  <si>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</si>
  <si>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</si>
  <si>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</si>
  <si>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</si>
  <si>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</si>
  <si>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</si>
  <si>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</si>
  <si>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</si>
  <si>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</si>
  <si>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</si>
  <si>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</si>
  <si>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</si>
  <si>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</si>
  <si>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</si>
  <si>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</si>
  <si>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</si>
  <si>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</si>
  <si>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</si>
  <si>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</si>
  <si>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</si>
  <si>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</si>
  <si>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</si>
  <si>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</si>
  <si>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</si>
  <si>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</si>
  <si>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</si>
  <si>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</si>
  <si>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</si>
  <si>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</si>
  <si>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</si>
  <si>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</si>
  <si>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</si>
  <si>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</si>
  <si>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</si>
  <si>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</si>
  <si>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</si>
  <si>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</si>
  <si>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</si>
  <si>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</si>
  <si>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</si>
  <si>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</si>
  <si>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</si>
  <si>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</si>
  <si>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</si>
  <si>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</si>
  <si>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</si>
  <si>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</si>
  <si>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</si>
  <si>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</si>
  <si>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</si>
  <si>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</si>
  <si>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</si>
  <si>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</si>
  <si>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</si>
  <si>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</si>
  <si>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</si>
  <si>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</si>
  <si>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</si>
  <si>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</si>
  <si>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</si>
  <si>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</si>
  <si>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</si>
  <si>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</si>
  <si>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</si>
  <si>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</si>
  <si>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</si>
  <si>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</si>
  <si>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</si>
  <si>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</si>
  <si>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</si>
  <si>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</si>
  <si>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</si>
  <si>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</si>
  <si>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</si>
  <si>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</si>
  <si>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</si>
  <si>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</si>
  <si>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</si>
  <si>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</si>
  <si>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</si>
  <si>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</si>
  <si>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</si>
  <si>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</si>
  <si>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</si>
  <si>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</si>
  <si>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</si>
  <si>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</si>
  <si>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</si>
  <si>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</si>
  <si>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</si>
  <si>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</si>
  <si>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</si>
  <si>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</si>
  <si>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</si>
  <si>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</si>
  <si>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</si>
  <si>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</si>
  <si>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</si>
  <si>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</si>
  <si>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</si>
  <si>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</si>
  <si>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</si>
  <si>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</si>
  <si>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</si>
  <si>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</si>
  <si>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</si>
  <si>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</si>
  <si>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</si>
  <si>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</si>
  <si>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</si>
  <si>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</si>
  <si>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</si>
  <si>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</si>
  <si>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</si>
  <si>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</si>
  <si>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</si>
  <si>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</si>
  <si>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</si>
  <si>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</si>
  <si>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</si>
  <si>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</si>
  <si>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</si>
  <si>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</si>
  <si>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</si>
  <si>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</si>
  <si>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</si>
  <si>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</si>
  <si>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</si>
  <si>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</si>
  <si>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</si>
  <si>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</si>
  <si>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</si>
  <si>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</si>
  <si>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</si>
  <si>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</si>
  <si>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</si>
  <si>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</si>
  <si>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</si>
  <si>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</si>
  <si>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</si>
  <si>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</si>
  <si>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</si>
  <si>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</si>
  <si>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</si>
  <si>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</si>
  <si>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</si>
  <si>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</si>
  <si>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</si>
  <si>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</si>
  <si>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</si>
  <si>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</si>
  <si>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</si>
  <si>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</si>
  <si>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</si>
  <si>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</si>
  <si>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</si>
  <si>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</si>
  <si>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</si>
  <si>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</si>
  <si>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</si>
  <si>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</si>
  <si>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</si>
  <si>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</si>
  <si>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</si>
  <si>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</si>
  <si>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</si>
  <si>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</si>
  <si>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</si>
  <si>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</si>
  <si>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</si>
  <si>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</si>
  <si>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</si>
  <si>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</si>
  <si>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</si>
  <si>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</si>
  <si>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</si>
  <si>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</si>
  <si>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</si>
  <si>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</si>
  <si>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</si>
  <si>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</si>
  <si>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</si>
  <si>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</si>
  <si>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</si>
  <si>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</si>
  <si>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</si>
  <si>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</si>
  <si>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</si>
  <si>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</si>
  <si>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</si>
  <si>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</si>
  <si>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</si>
  <si>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</si>
  <si>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</si>
  <si>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</si>
  <si>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</si>
  <si>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</si>
  <si>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</si>
  <si>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</si>
  <si>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</si>
  <si>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</si>
  <si>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</si>
  <si>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</si>
  <si>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</si>
  <si>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</si>
  <si>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</si>
  <si>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</si>
  <si>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</si>
  <si>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</si>
  <si>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</si>
  <si>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</si>
  <si>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</si>
  <si>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</si>
  <si>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</si>
  <si>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</si>
  <si>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</si>
  <si>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</si>
  <si>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</si>
  <si>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</si>
  <si>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</si>
  <si>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</si>
  <si>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</si>
  <si>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</si>
  <si>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</si>
  <si>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</si>
  <si>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</si>
  <si>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</si>
  <si>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</si>
  <si>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</si>
  <si>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</si>
  <si>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</si>
  <si>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</si>
  <si>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</si>
  <si>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</si>
  <si>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</si>
  <si>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</si>
  <si>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</si>
  <si>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</si>
  <si>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</si>
  <si>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</si>
  <si>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</si>
  <si>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</si>
  <si>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</si>
  <si>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</si>
  <si>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</si>
  <si>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</si>
  <si>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</si>
  <si>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</si>
  <si>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</si>
  <si>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</si>
  <si>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</si>
  <si>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</si>
  <si>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</si>
  <si>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</si>
  <si>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</si>
  <si>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</si>
  <si>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</si>
  <si>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</si>
  <si>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</si>
  <si>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</si>
  <si>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</si>
  <si>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</si>
  <si>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</si>
  <si>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</si>
  <si>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</si>
  <si>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</si>
  <si>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</si>
  <si>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</si>
  <si>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</si>
  <si>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</si>
  <si>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</si>
  <si>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</si>
  <si>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</si>
  <si>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</si>
  <si>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</si>
  <si>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</si>
  <si>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</si>
  <si>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</si>
  <si>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</si>
  <si>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</si>
  <si>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</si>
  <si>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</si>
  <si>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</si>
  <si>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</si>
  <si>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</si>
  <si>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</si>
  <si>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</si>
  <si>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</si>
  <si>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</si>
  <si>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</si>
  <si>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</si>
  <si>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</si>
  <si>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</si>
  <si>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</si>
  <si>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</si>
  <si>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</si>
  <si>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</si>
  <si>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</si>
  <si>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</si>
  <si>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</si>
  <si>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</si>
  <si>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</si>
  <si>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</si>
  <si>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</si>
  <si>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</si>
  <si>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</si>
  <si>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</si>
  <si>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</si>
  <si>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</si>
  <si>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</si>
  <si>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</si>
  <si>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</si>
  <si>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</si>
  <si>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</si>
  <si>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</si>
  <si>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</si>
  <si>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</si>
  <si>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</si>
  <si>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</si>
  <si>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</si>
  <si>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</si>
  <si>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</si>
  <si>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</si>
  <si>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</si>
  <si>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</si>
  <si>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</si>
  <si>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</si>
  <si>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</si>
  <si>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</si>
  <si>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</si>
  <si>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</si>
  <si>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</si>
  <si>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</si>
  <si>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</si>
  <si>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</si>
  <si>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</si>
  <si>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</si>
  <si>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</si>
  <si>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</si>
  <si>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</si>
  <si>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</si>
  <si>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</si>
  <si>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</si>
  <si>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</si>
  <si>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</si>
  <si>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</si>
  <si>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</si>
  <si>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</si>
  <si>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</si>
  <si>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</si>
  <si>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</si>
  <si>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</si>
  <si>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</si>
  <si>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</si>
  <si>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</si>
  <si>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</si>
  <si>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</si>
  <si>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</si>
  <si>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</si>
  <si>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</si>
  <si>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</si>
  <si>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</si>
  <si>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</si>
  <si>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</si>
  <si>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</si>
  <si>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</si>
  <si>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</si>
  <si>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</si>
  <si>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</si>
  <si>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</si>
  <si>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</si>
  <si>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</si>
  <si>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</si>
  <si>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</si>
  <si>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</si>
  <si>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</si>
  <si>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</si>
  <si>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</si>
  <si>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</si>
  <si>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</si>
  <si>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</si>
  <si>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</si>
  <si>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</si>
  <si>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</si>
  <si>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</si>
  <si>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</si>
  <si>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</si>
  <si>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</si>
  <si>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</si>
  <si>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</si>
  <si>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</si>
  <si>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</si>
  <si>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</si>
  <si>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</si>
  <si>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</si>
  <si>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</si>
  <si>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</si>
  <si>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</si>
  <si>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</si>
  <si>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</si>
  <si>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</si>
  <si>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</si>
  <si>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</si>
  <si>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</si>
  <si>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</si>
  <si>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</si>
  <si>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</si>
  <si>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</si>
  <si>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</si>
  <si>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</si>
  <si>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</si>
  <si>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</si>
  <si>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</si>
  <si>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</si>
  <si>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</si>
  <si>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</si>
  <si>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</si>
  <si>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</si>
  <si>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</si>
  <si>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</si>
  <si>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</si>
  <si>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</si>
  <si>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</si>
  <si>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</si>
  <si>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</si>
  <si>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</si>
  <si>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</si>
  <si>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</si>
  <si>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</si>
  <si>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</si>
  <si>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</si>
  <si>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</si>
  <si>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</si>
  <si>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</si>
  <si>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</si>
  <si>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</si>
  <si>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</si>
  <si>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</si>
  <si>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</si>
  <si>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</si>
  <si>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</si>
  <si>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</si>
  <si>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</si>
  <si>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</si>
  <si>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</si>
  <si>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</si>
  <si>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</si>
  <si>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</si>
  <si>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</si>
  <si>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</si>
  <si>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</si>
  <si>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</si>
  <si>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</si>
  <si>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</si>
  <si>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</si>
  <si>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</si>
  <si>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</si>
  <si>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</si>
  <si>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</si>
  <si>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</si>
  <si>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</si>
  <si>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</si>
  <si>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</si>
  <si>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</si>
  <si>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</si>
  <si>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</si>
  <si>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</si>
  <si>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</si>
  <si>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</si>
  <si>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</si>
  <si>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</si>
  <si>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</si>
  <si>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</si>
  <si>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</si>
  <si>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</si>
  <si>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</si>
  <si>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</si>
  <si>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</si>
  <si>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</si>
  <si>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</si>
  <si>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</si>
  <si>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</si>
  <si>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</si>
  <si>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</si>
  <si>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</si>
  <si>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</si>
  <si>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</si>
  <si>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</si>
  <si>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</si>
  <si>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</si>
  <si>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</si>
  <si>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</si>
  <si>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</si>
  <si>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</si>
  <si>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</si>
  <si>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</si>
  <si>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</si>
  <si>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</si>
  <si>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</si>
  <si>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</si>
  <si>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</si>
  <si>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</si>
  <si>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</si>
  <si>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</si>
  <si>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</si>
  <si>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</si>
  <si>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</si>
  <si>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</si>
  <si>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</si>
  <si>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</si>
  <si>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</si>
  <si>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</si>
  <si>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</si>
  <si>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</si>
  <si>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</si>
  <si>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</si>
  <si>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</si>
  <si>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</si>
  <si>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</si>
  <si>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</si>
  <si>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</si>
  <si>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</si>
  <si>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</si>
  <si>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</si>
  <si>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</si>
  <si>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</si>
  <si>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</si>
  <si>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</si>
  <si>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</si>
  <si>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</si>
  <si>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</si>
  <si>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</si>
  <si>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</si>
  <si>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</si>
  <si>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</si>
  <si>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</si>
  <si>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</si>
  <si>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</si>
  <si>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</si>
  <si>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</si>
  <si>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</si>
  <si>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</si>
  <si>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</si>
  <si>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</si>
  <si>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</si>
  <si>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</si>
  <si>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</si>
  <si>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</si>
  <si>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</si>
  <si>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</si>
  <si>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</si>
  <si>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</si>
  <si>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</si>
  <si>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</si>
  <si>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</si>
  <si>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</si>
  <si>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</si>
  <si>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</si>
  <si>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</si>
  <si>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</si>
  <si>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</si>
  <si>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</si>
  <si>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</si>
  <si>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</si>
  <si>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</si>
  <si>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</si>
  <si>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</si>
  <si>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</si>
  <si>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</si>
  <si>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</si>
  <si>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</si>
  <si>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</si>
  <si>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</si>
  <si>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</si>
  <si>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</si>
  <si>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</si>
  <si>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</si>
  <si>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</si>
  <si>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</si>
  <si>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</si>
  <si>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</si>
  <si>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</si>
  <si>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</si>
  <si>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</si>
  <si>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</si>
  <si>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</si>
  <si>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</si>
  <si>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</si>
  <si>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</si>
  <si>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</si>
  <si>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</si>
  <si>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</si>
  <si>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</si>
  <si>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</si>
  <si>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</si>
  <si>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</si>
  <si>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</si>
  <si>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</si>
  <si>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</si>
  <si>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</si>
  <si>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</si>
  <si>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</si>
  <si>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</si>
  <si>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</si>
  <si>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</si>
  <si>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</si>
  <si>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</si>
  <si>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</si>
  <si>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</si>
  <si>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</si>
  <si>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</si>
  <si>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</si>
  <si>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</si>
  <si>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</si>
  <si>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</si>
  <si>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</si>
  <si>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</si>
  <si>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</si>
  <si>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</si>
  <si>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</si>
  <si>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</si>
  <si>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</si>
  <si>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</si>
  <si>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</si>
  <si>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</si>
  <si>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</si>
  <si>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</si>
  <si>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</si>
  <si>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</si>
  <si>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</si>
  <si>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</si>
  <si>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</si>
  <si>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</si>
  <si>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</si>
  <si>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</si>
  <si>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</si>
  <si>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</si>
  <si>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</si>
  <si>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</si>
  <si>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</si>
  <si>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</si>
  <si>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</si>
  <si>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</si>
  <si>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</si>
  <si>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</si>
  <si>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</si>
  <si>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</si>
  <si>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</si>
  <si>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</si>
  <si>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</si>
  <si>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</si>
  <si>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</si>
  <si>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</si>
  <si>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</si>
  <si>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</si>
  <si>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</si>
  <si>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</si>
  <si>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</si>
  <si>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</si>
  <si>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</si>
  <si>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</si>
  <si>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</si>
  <si>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</si>
  <si>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</si>
  <si>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</si>
  <si>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</si>
  <si>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</si>
  <si>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</si>
  <si>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</si>
  <si>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</si>
  <si>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</si>
  <si>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</si>
  <si>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</si>
  <si>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</si>
  <si>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</si>
  <si>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</si>
  <si>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</si>
  <si>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</si>
  <si>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</si>
  <si>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</si>
  <si>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</si>
  <si>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</si>
  <si>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</si>
  <si>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</si>
  <si>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</si>
  <si>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</si>
  <si>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</si>
  <si>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</si>
  <si>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</si>
  <si>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</si>
  <si>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</si>
  <si>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</si>
  <si>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</si>
  <si>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</si>
  <si>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</si>
  <si>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</si>
  <si>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</si>
  <si>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</si>
  <si>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</si>
  <si>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</si>
  <si>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</si>
  <si>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</si>
  <si>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</si>
  <si>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</si>
  <si>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</si>
  <si>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</si>
  <si>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</si>
  <si>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</si>
  <si>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</si>
  <si>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</si>
  <si>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</si>
  <si>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</si>
  <si>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</si>
  <si>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</si>
  <si>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</si>
  <si>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</si>
  <si>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</si>
  <si>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</si>
  <si>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</si>
  <si>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</si>
  <si>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</si>
  <si>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</si>
  <si>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</si>
  <si>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</si>
  <si>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</si>
  <si>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</si>
  <si>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</si>
  <si>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</si>
  <si>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</si>
  <si>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</si>
  <si>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</si>
  <si>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</si>
  <si>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</si>
  <si>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</si>
  <si>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</si>
  <si>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</si>
  <si>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</si>
  <si>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</si>
  <si>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</si>
  <si>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</si>
  <si>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</si>
  <si>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</si>
  <si>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</si>
  <si>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</si>
  <si>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</si>
  <si>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</si>
  <si>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</si>
  <si>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</si>
  <si>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</si>
  <si>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</si>
  <si>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</si>
  <si>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</si>
  <si>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</si>
  <si>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</si>
  <si>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</si>
  <si>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</si>
  <si>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</si>
  <si>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</si>
  <si>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</si>
  <si>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</si>
  <si>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</si>
  <si>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</si>
  <si>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</si>
  <si>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</si>
  <si>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</si>
  <si>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</si>
  <si>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</si>
  <si>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</si>
  <si>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</si>
  <si>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</si>
  <si>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</si>
  <si>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</si>
  <si>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</si>
  <si>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</si>
  <si>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</si>
  <si>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</si>
  <si>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</si>
  <si>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</si>
  <si>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</si>
  <si>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</si>
  <si>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</si>
  <si>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</si>
  <si>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</si>
  <si>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</si>
  <si>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</si>
  <si>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</si>
  <si>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</si>
  <si>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</si>
  <si>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</si>
  <si>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</si>
  <si>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</si>
  <si>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</si>
  <si>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</si>
  <si>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</si>
  <si>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</si>
  <si>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</si>
  <si>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</si>
  <si>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</si>
  <si>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</si>
  <si>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</si>
  <si>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</si>
  <si>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</si>
  <si>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</si>
  <si>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</si>
  <si>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</si>
  <si>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</si>
  <si>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</si>
  <si>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</si>
  <si>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</si>
  <si>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</si>
  <si>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</si>
  <si>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</si>
  <si>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</si>
  <si>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</si>
  <si>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</si>
  <si>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</si>
  <si>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</si>
  <si>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</si>
  <si>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</si>
  <si>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</si>
  <si>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</si>
  <si>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</si>
  <si>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</si>
  <si>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</si>
  <si>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</si>
  <si>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</si>
  <si>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</si>
  <si>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</si>
  <si>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</si>
  <si>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</si>
  <si>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</si>
  <si>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</si>
  <si>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</si>
  <si>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</si>
  <si>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</si>
  <si>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</si>
  <si>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</si>
  <si>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</si>
  <si>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</si>
  <si>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</si>
  <si>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</si>
  <si>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</si>
  <si>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</si>
  <si>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</si>
  <si>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</si>
  <si>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</si>
  <si>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</si>
  <si>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</si>
  <si>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</si>
  <si>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</si>
  <si>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</si>
  <si>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</si>
  <si>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</si>
  <si>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</si>
  <si>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</si>
  <si>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</si>
  <si>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</si>
  <si>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</si>
  <si>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</si>
  <si>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</si>
  <si>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</si>
  <si>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</si>
  <si>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</si>
  <si>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</si>
  <si>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</si>
  <si>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</si>
  <si>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</si>
  <si>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</si>
  <si>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</si>
  <si>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</si>
  <si>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</si>
  <si>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</si>
  <si>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</si>
  <si>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</si>
  <si>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</si>
  <si>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</si>
  <si>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</si>
  <si>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</si>
  <si>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</si>
  <si>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</si>
  <si>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</si>
  <si>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</si>
  <si>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</si>
  <si>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</si>
  <si>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</si>
  <si>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</si>
  <si>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</si>
  <si>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</si>
  <si>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</si>
  <si>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</si>
  <si>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</si>
  <si>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</si>
  <si>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</si>
  <si>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</si>
  <si>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</si>
  <si>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</si>
  <si>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</si>
  <si>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</si>
  <si>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</si>
  <si>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</si>
  <si>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</si>
  <si>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</si>
  <si>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</si>
  <si>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</si>
  <si>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</si>
  <si>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</si>
  <si>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</si>
  <si>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</si>
  <si>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</si>
  <si>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</si>
  <si>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</si>
  <si>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</si>
  <si>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</si>
  <si>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</si>
  <si>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</si>
  <si>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</si>
  <si>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</si>
  <si>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</si>
  <si>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</si>
  <si>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</si>
  <si>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</si>
  <si>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</si>
  <si>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</si>
  <si>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</si>
  <si>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</si>
  <si>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</si>
  <si>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</si>
  <si>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</si>
  <si>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</si>
  <si>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</si>
  <si>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</si>
  <si>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</si>
  <si>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</si>
  <si>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</si>
  <si>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</si>
  <si>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</si>
  <si>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</si>
  <si>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</si>
  <si>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</si>
  <si>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</si>
  <si>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</si>
  <si>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</si>
  <si>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</si>
  <si>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</si>
  <si>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</si>
  <si>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</si>
  <si>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</si>
  <si>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</si>
  <si>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</si>
  <si>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</si>
  <si>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</si>
  <si>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</si>
  <si>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</si>
  <si>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</si>
  <si>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</si>
  <si>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</si>
  <si>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</si>
  <si>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</si>
  <si>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</si>
  <si>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</si>
  <si>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</si>
  <si>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</si>
  <si>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</si>
  <si>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</si>
  <si>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</si>
  <si>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</si>
  <si>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</si>
  <si>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</si>
  <si>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</si>
  <si>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</si>
  <si>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</si>
  <si>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</si>
  <si>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</si>
  <si>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</si>
  <si>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</si>
  <si>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</si>
  <si>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</si>
  <si>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</si>
  <si>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</si>
  <si>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</si>
  <si>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</si>
  <si>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</si>
  <si>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</si>
  <si>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</si>
  <si>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</si>
  <si>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</si>
  <si>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</si>
  <si>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</si>
  <si>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</si>
  <si>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</si>
  <si>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</si>
  <si>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</si>
  <si>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</si>
  <si>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</si>
  <si>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</si>
  <si>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</si>
  <si>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</si>
  <si>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</si>
  <si>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</si>
  <si>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</si>
  <si>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</si>
  <si>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</si>
  <si>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</si>
  <si>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</si>
  <si>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</si>
  <si>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</si>
  <si>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</si>
  <si>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</si>
  <si>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</si>
  <si>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</si>
  <si>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</si>
  <si>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</si>
  <si>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</si>
  <si>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</si>
  <si>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</si>
  <si>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</si>
  <si>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</si>
  <si>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</si>
  <si>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</si>
  <si>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</si>
  <si>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</si>
  <si>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</si>
  <si>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</si>
  <si>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</si>
  <si>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</si>
  <si>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</si>
  <si>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</si>
  <si>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</si>
  <si>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</si>
  <si>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</si>
  <si>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</si>
  <si>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</si>
  <si>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</si>
  <si>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</si>
  <si>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</si>
  <si>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</si>
  <si>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</si>
  <si>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</si>
  <si>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</si>
  <si>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</si>
  <si>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</si>
  <si>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</si>
  <si>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</si>
  <si>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</si>
  <si>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</si>
  <si>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</si>
  <si>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</si>
  <si>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</si>
  <si>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</si>
  <si>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</si>
  <si>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</si>
  <si>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</si>
  <si>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</si>
  <si>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</si>
  <si>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</si>
  <si>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</si>
  <si>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</si>
  <si>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</si>
  <si>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</si>
  <si>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</si>
  <si>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</si>
  <si>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</si>
  <si>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</si>
  <si>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</si>
  <si>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</si>
  <si>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</si>
  <si>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</si>
  <si>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</si>
  <si>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</si>
  <si>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</si>
  <si>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</si>
  <si>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</si>
  <si>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</si>
  <si>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</si>
  <si>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</si>
  <si>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</si>
  <si>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</si>
  <si>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</si>
  <si>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</si>
  <si>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</si>
  <si>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</si>
  <si>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</si>
  <si>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</si>
  <si>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</si>
  <si>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</si>
  <si>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</si>
  <si>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</si>
  <si>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</si>
  <si>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</si>
  <si>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</si>
  <si>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</si>
  <si>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</si>
  <si>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</si>
  <si>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</si>
  <si>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</si>
  <si>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</si>
  <si>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</si>
  <si>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</si>
  <si>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</si>
  <si>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</si>
  <si>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</si>
  <si>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</si>
  <si>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</si>
  <si>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</si>
  <si>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</si>
  <si>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</si>
  <si>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</si>
  <si>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</si>
  <si>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</si>
  <si>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</si>
  <si>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</si>
  <si>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</si>
  <si>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</si>
  <si>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</si>
  <si>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</si>
  <si>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</si>
  <si>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</si>
  <si>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</si>
  <si>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</si>
  <si>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</si>
  <si>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</si>
  <si>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</si>
  <si>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</si>
  <si>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</si>
  <si>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</si>
  <si>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</si>
  <si>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</si>
  <si>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</si>
  <si>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</si>
  <si>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</si>
  <si>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</si>
  <si>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</si>
  <si>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</si>
  <si>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</si>
  <si>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</si>
  <si>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</si>
  <si>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</si>
  <si>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</si>
  <si>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</si>
  <si>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</si>
  <si>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</si>
  <si>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</si>
  <si>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</si>
  <si>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</si>
  <si>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</si>
  <si>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</si>
  <si>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</si>
  <si>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</si>
  <si>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</si>
  <si>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</si>
  <si>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</si>
  <si>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</si>
  <si>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</si>
  <si>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</si>
  <si>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</si>
  <si>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</si>
  <si>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</si>
  <si>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</si>
  <si>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</si>
  <si>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</si>
  <si>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</si>
  <si>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</si>
  <si>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</si>
  <si>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</si>
  <si>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</si>
  <si>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</si>
  <si>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</si>
  <si>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</si>
  <si>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</si>
  <si>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</si>
  <si>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</si>
  <si>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</si>
  <si>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</si>
  <si>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</si>
  <si>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</si>
  <si>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</si>
  <si>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</si>
  <si>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</si>
  <si>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</si>
  <si>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</si>
  <si>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</si>
  <si>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</si>
  <si>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</si>
  <si>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</si>
  <si>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</si>
  <si>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</si>
  <si>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</si>
  <si>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</si>
  <si>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</si>
  <si>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</si>
  <si>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</si>
  <si>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</si>
  <si>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</si>
  <si>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</si>
  <si>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</si>
  <si>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</si>
  <si>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</si>
  <si>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</si>
  <si>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</si>
  <si>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</si>
  <si>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</si>
  <si>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</si>
  <si>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</si>
  <si>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</si>
  <si>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</si>
  <si>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</si>
  <si>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</si>
  <si>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</si>
  <si>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</si>
  <si>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</si>
  <si>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</si>
  <si>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</si>
  <si>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</si>
  <si>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</si>
  <si>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</si>
  <si>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</si>
  <si>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</si>
  <si>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</si>
  <si>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</si>
  <si>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</si>
  <si>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</si>
  <si>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</si>
  <si>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</si>
  <si>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</si>
  <si>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</si>
  <si>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</si>
  <si>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</si>
  <si>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</si>
  <si>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</si>
  <si>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</si>
  <si>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</si>
  <si>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</si>
  <si>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</si>
  <si>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</si>
  <si>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</si>
  <si>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</si>
  <si>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</si>
  <si>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</si>
  <si>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</si>
  <si>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</si>
  <si>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</si>
  <si>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</si>
  <si>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</si>
  <si>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</si>
  <si>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</si>
  <si>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</si>
  <si>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</si>
  <si>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</si>
  <si>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</si>
  <si>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</si>
  <si>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</si>
  <si>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</si>
  <si>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</si>
  <si>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</si>
  <si>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</si>
  <si>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</si>
  <si>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</si>
  <si>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</si>
  <si>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</si>
  <si>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</si>
  <si>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</si>
  <si>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</si>
  <si>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</si>
  <si>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</si>
  <si>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</si>
  <si>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</si>
  <si>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</si>
  <si>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</si>
  <si>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</si>
  <si>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</si>
  <si>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</si>
  <si>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</si>
  <si>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</si>
  <si>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</si>
  <si>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</si>
  <si>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</si>
  <si>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</si>
  <si>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</si>
  <si>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</si>
  <si>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</si>
  <si>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</si>
  <si>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</si>
  <si>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</si>
  <si>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</si>
  <si>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</si>
  <si>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</si>
  <si>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</si>
  <si>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</si>
  <si>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</si>
  <si>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</si>
  <si>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</si>
  <si>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</si>
  <si>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</si>
  <si>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</si>
  <si>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</si>
  <si>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</si>
  <si>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</si>
  <si>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</si>
  <si>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</si>
  <si>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</si>
  <si>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</si>
  <si>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</si>
  <si>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</si>
  <si>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</si>
  <si>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</si>
  <si>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</si>
  <si>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</si>
  <si>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</si>
  <si>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</si>
  <si>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</si>
  <si>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</si>
  <si>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</si>
  <si>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</si>
  <si>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</si>
  <si>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</si>
  <si>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</si>
  <si>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</si>
  <si>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</si>
  <si>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</si>
  <si>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</si>
  <si>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</si>
  <si>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</si>
  <si>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</si>
  <si>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</si>
  <si>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</si>
  <si>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</si>
  <si>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</si>
  <si>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</si>
  <si>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</si>
  <si>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</si>
  <si>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</si>
  <si>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</si>
  <si>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</si>
  <si>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</si>
  <si>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</si>
  <si>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</si>
  <si>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</si>
  <si>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</si>
  <si>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</si>
  <si>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</si>
  <si>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</si>
  <si>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</si>
  <si>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</si>
  <si>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</si>
  <si>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</si>
  <si>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</si>
  <si>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</si>
  <si>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</si>
  <si>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</si>
  <si>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</si>
  <si>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</si>
  <si>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</si>
  <si>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</si>
  <si>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</si>
  <si>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</si>
  <si>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</si>
  <si>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</si>
  <si>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</si>
  <si>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</si>
  <si>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</si>
  <si>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</si>
  <si>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</si>
  <si>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</si>
  <si>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</si>
  <si>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</si>
  <si>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</si>
  <si>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</si>
  <si>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</si>
  <si>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</si>
  <si>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</si>
  <si>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</si>
  <si>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</si>
  <si>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</si>
  <si>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</si>
  <si>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</si>
  <si>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</si>
  <si>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</si>
  <si>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</si>
  <si>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</si>
  <si>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</si>
  <si>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</si>
  <si>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</si>
  <si>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</si>
  <si>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</si>
  <si>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</si>
  <si>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</si>
  <si>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</si>
  <si>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</si>
  <si>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</si>
  <si>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</si>
  <si>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</si>
  <si>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</si>
  <si>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</si>
  <si>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</si>
  <si>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</si>
  <si>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</si>
  <si>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</si>
  <si>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</si>
  <si>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</si>
  <si>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</si>
  <si>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</si>
  <si>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</si>
  <si>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</si>
  <si>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</si>
  <si>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</si>
  <si>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</si>
  <si>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</si>
  <si>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</si>
  <si>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</si>
  <si>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</si>
  <si>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</si>
  <si>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</si>
  <si>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</si>
  <si>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</si>
  <si>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</si>
  <si>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</si>
  <si>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</si>
  <si>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</si>
  <si>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</si>
  <si>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</si>
  <si>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</si>
  <si>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</si>
  <si>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</si>
  <si>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</si>
  <si>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</si>
  <si>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</si>
  <si>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</si>
  <si>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</si>
  <si>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</si>
  <si>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</si>
  <si>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</si>
  <si>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</si>
  <si>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</si>
  <si>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</si>
  <si>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</si>
  <si>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</si>
  <si>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</si>
  <si>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</si>
  <si>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</si>
  <si>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</si>
  <si>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</si>
  <si>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</si>
  <si>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</si>
  <si>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</si>
  <si>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</si>
  <si>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</si>
  <si>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</si>
  <si>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</si>
  <si>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</si>
  <si>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</si>
  <si>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</si>
  <si>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</si>
  <si>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</si>
  <si>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</si>
  <si>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</si>
  <si>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</si>
  <si>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</si>
  <si>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</si>
  <si>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</si>
  <si>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</si>
  <si>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</si>
  <si>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</si>
  <si>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</si>
  <si>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</si>
  <si>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</si>
  <si>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</si>
  <si>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</si>
  <si>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</si>
  <si>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</si>
  <si>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</si>
  <si>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</si>
  <si>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</si>
  <si>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</si>
  <si>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</si>
  <si>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</si>
  <si>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</si>
  <si>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</si>
  <si>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</si>
  <si>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</si>
  <si>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</si>
  <si>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</si>
  <si>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</si>
  <si>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</si>
  <si>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</si>
  <si>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</si>
  <si>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</si>
  <si>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</si>
  <si>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</si>
  <si>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</si>
  <si>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</si>
  <si>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</si>
  <si>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</si>
  <si>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</si>
  <si>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</si>
  <si>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</si>
  <si>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</si>
  <si>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</si>
  <si>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</si>
  <si>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</si>
  <si>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</si>
  <si>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</si>
  <si>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</si>
  <si>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</si>
  <si>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</si>
  <si>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</si>
  <si>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</si>
  <si>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</si>
  <si>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</si>
  <si>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</si>
  <si>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</si>
  <si>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</si>
  <si>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</si>
  <si>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</si>
  <si>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</si>
  <si>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</si>
  <si>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</si>
  <si>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</si>
  <si>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</si>
  <si>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</si>
  <si>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</si>
  <si>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</si>
  <si>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</si>
  <si>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</si>
  <si>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</si>
  <si>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</si>
  <si>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</si>
  <si>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</si>
  <si>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</si>
  <si>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</si>
  <si>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</si>
  <si>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</si>
  <si>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</si>
  <si>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</si>
  <si>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</si>
  <si>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</si>
  <si>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</si>
  <si>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</si>
  <si>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</si>
  <si>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</si>
  <si>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</si>
  <si>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</si>
  <si>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</si>
  <si>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</si>
  <si>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</si>
  <si>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</si>
  <si>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</si>
  <si>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</si>
  <si>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</si>
  <si>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</si>
  <si>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</si>
  <si>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</si>
  <si>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</si>
  <si>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</si>
  <si>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</si>
  <si>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</si>
  <si>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</si>
  <si>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</si>
  <si>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</si>
  <si>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</si>
  <si>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</si>
  <si>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</si>
  <si>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</si>
  <si>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</si>
  <si>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</si>
  <si>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</si>
  <si>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</si>
  <si>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</si>
  <si>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</si>
  <si>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</si>
  <si>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</si>
  <si>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</si>
  <si>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</si>
  <si>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</si>
  <si>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</si>
  <si>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</si>
  <si>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</si>
  <si>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</si>
  <si>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</si>
  <si>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</si>
  <si>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</si>
  <si>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</si>
  <si>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</si>
  <si>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</si>
  <si>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</si>
  <si>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</si>
  <si>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</si>
  <si>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</si>
  <si>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</si>
  <si>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</si>
  <si>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</si>
  <si>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</si>
  <si>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</si>
  <si>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</si>
  <si>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</si>
  <si>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</si>
  <si>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</si>
  <si>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</si>
  <si>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</si>
  <si>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</si>
  <si>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</si>
  <si>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</si>
  <si>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</si>
  <si>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</si>
  <si>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</si>
  <si>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</si>
  <si>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</si>
  <si>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</si>
  <si>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</si>
  <si>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</si>
  <si>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</si>
  <si>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</si>
  <si>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</si>
  <si>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</si>
  <si>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</si>
  <si>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</si>
  <si>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</si>
  <si>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</si>
  <si>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</si>
  <si>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</si>
  <si>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</si>
  <si>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</si>
  <si>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</si>
  <si>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</si>
  <si>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</si>
  <si>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</si>
  <si>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</si>
  <si>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</si>
  <si>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</si>
  <si>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</si>
  <si>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</si>
  <si>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</si>
  <si>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</si>
  <si>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</si>
  <si>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</si>
  <si>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</si>
  <si>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</si>
  <si>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</si>
  <si>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</si>
  <si>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</si>
  <si>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</si>
  <si>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</si>
  <si>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</si>
  <si>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</si>
  <si>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</si>
  <si>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</si>
  <si>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</si>
  <si>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</si>
  <si>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</si>
  <si>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</si>
  <si>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</si>
  <si>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</si>
  <si>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</si>
  <si>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</si>
  <si>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</si>
  <si>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</si>
  <si>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</si>
  <si>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</si>
  <si>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</si>
  <si>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</si>
  <si>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</si>
  <si>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</si>
  <si>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</si>
  <si>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</si>
  <si>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</si>
  <si>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</si>
  <si>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</si>
  <si>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</si>
  <si>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</si>
  <si>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</si>
  <si>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</si>
  <si>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</si>
  <si>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</si>
  <si>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</si>
  <si>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</si>
  <si>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</si>
  <si>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</si>
  <si>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</si>
  <si>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</si>
  <si>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</si>
  <si>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</si>
  <si>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</si>
  <si>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</si>
  <si>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</si>
  <si>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</si>
  <si>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</si>
  <si>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</si>
  <si>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</si>
  <si>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</si>
  <si>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</si>
  <si>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</si>
  <si>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</si>
  <si>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</si>
  <si>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</si>
  <si>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</si>
  <si>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</si>
  <si>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</si>
  <si>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</si>
  <si>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</si>
  <si>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</si>
  <si>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</si>
  <si>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</si>
  <si>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</si>
  <si>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</si>
  <si>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</si>
  <si>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</si>
  <si>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</si>
  <si>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</si>
  <si>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</si>
  <si>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</si>
  <si>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</si>
  <si>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</si>
  <si>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</si>
  <si>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</si>
  <si>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</si>
  <si>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</si>
  <si>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</si>
  <si>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</si>
  <si>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</si>
  <si>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</si>
  <si>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</si>
  <si>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</si>
  <si>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</si>
  <si>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</si>
  <si>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</si>
  <si>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</si>
  <si>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</si>
  <si>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</si>
  <si>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</si>
  <si>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</si>
  <si>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</si>
  <si>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</si>
  <si>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</si>
  <si>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</si>
  <si>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</si>
  <si>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</si>
  <si>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</si>
  <si>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</si>
  <si>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</si>
  <si>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</si>
  <si>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</si>
  <si>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</si>
  <si>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</si>
  <si>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</si>
  <si>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</si>
  <si>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</si>
  <si>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</si>
  <si>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</si>
  <si>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</si>
  <si>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</si>
  <si>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</si>
  <si>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</si>
  <si>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</si>
  <si>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</si>
  <si>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</si>
  <si>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</si>
  <si>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</si>
  <si>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</si>
  <si>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</si>
  <si>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</si>
  <si>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</si>
  <si>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</si>
  <si>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</si>
  <si>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</si>
  <si>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</si>
  <si>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</si>
  <si>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</si>
  <si>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</si>
  <si>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</si>
  <si>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</si>
  <si>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</si>
  <si>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</si>
  <si>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</si>
  <si>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</si>
  <si>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</si>
  <si>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</si>
  <si>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</si>
  <si>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</si>
  <si>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</si>
  <si>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</si>
  <si>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</si>
  <si>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</si>
  <si>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</si>
  <si>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</si>
  <si>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</si>
  <si>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</si>
  <si>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</si>
  <si>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</si>
  <si>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</si>
  <si>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</si>
  <si>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</si>
  <si>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</si>
  <si>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</si>
  <si>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</si>
  <si>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</si>
  <si>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</si>
  <si>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</si>
  <si>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</si>
  <si>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</si>
  <si>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</si>
  <si>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</si>
  <si>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</si>
  <si>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</si>
  <si>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</si>
  <si>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</si>
  <si>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</si>
  <si>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</si>
  <si>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</si>
  <si>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</si>
  <si>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</si>
  <si>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</si>
  <si>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</si>
  <si>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</si>
  <si>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</si>
  <si>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</si>
  <si>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</si>
  <si>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</si>
  <si>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</si>
  <si>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</si>
  <si>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</si>
  <si>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</si>
  <si>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</si>
  <si>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</si>
  <si>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</si>
  <si>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</si>
  <si>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</si>
  <si>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</si>
  <si>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</si>
  <si>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</si>
  <si>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</si>
  <si>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</si>
  <si>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</si>
  <si>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</si>
  <si>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</si>
  <si>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</si>
  <si>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</si>
  <si>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</si>
  <si>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</si>
  <si>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</si>
  <si>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</si>
  <si>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</si>
  <si>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</si>
  <si>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</si>
  <si>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</si>
  <si>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</si>
  <si>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</si>
  <si>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</si>
  <si>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</si>
  <si>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</si>
  <si>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</si>
  <si>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</si>
  <si>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</si>
  <si>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</si>
  <si>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</si>
  <si>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</si>
  <si>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</si>
  <si>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</si>
  <si>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</si>
  <si>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</si>
  <si>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</si>
  <si>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</si>
  <si>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</si>
  <si>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</si>
  <si>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</si>
  <si>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</si>
  <si>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</si>
  <si>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</si>
  <si>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</si>
  <si>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</si>
  <si>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</si>
  <si>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</si>
  <si>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</si>
  <si>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</si>
  <si>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</si>
  <si>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</si>
  <si>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</si>
  <si>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</si>
  <si>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</si>
  <si>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</si>
  <si>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</si>
  <si>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</si>
  <si>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</si>
  <si>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</si>
  <si>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</si>
  <si>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</si>
  <si>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</si>
  <si>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</si>
  <si>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</si>
  <si>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</si>
  <si>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</si>
  <si>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</si>
  <si>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</si>
  <si>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</si>
  <si>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</si>
  <si>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</si>
  <si>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</si>
  <si>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</si>
  <si>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</si>
  <si>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</si>
  <si>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</si>
  <si>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</si>
  <si>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</si>
  <si>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</si>
  <si>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</si>
  <si>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</si>
  <si>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</si>
  <si>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</si>
  <si>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</si>
  <si>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</si>
  <si>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</si>
  <si>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</si>
  <si>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</si>
  <si>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</si>
  <si>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</si>
  <si>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</si>
  <si>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</si>
  <si>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</si>
  <si>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</si>
  <si>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</si>
  <si>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</si>
  <si>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</si>
  <si>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</si>
  <si>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</si>
  <si>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</si>
  <si>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</si>
  <si>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</si>
  <si>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</si>
  <si>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</si>
  <si>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</si>
  <si>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</si>
  <si>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</si>
  <si>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</si>
  <si>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</si>
  <si>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</si>
  <si>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</si>
  <si>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</si>
  <si>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</si>
  <si>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</si>
  <si>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</si>
  <si>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</si>
  <si>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</si>
  <si>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</si>
  <si>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</si>
  <si>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</si>
  <si>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</si>
  <si>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</si>
  <si>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</si>
  <si>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</si>
  <si>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</si>
  <si>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</si>
  <si>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</si>
  <si>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</si>
  <si>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</si>
  <si>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</si>
  <si>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</si>
  <si>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</si>
  <si>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</si>
  <si>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</si>
  <si>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</si>
  <si>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</si>
  <si>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</si>
  <si>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</si>
  <si>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</si>
  <si>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</si>
  <si>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</si>
  <si>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</si>
  <si>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</si>
  <si>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</si>
  <si>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</si>
  <si>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</si>
  <si>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</si>
  <si>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</si>
  <si>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</si>
  <si>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</si>
  <si>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</si>
  <si>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</si>
  <si>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</si>
  <si>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</si>
  <si>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</si>
  <si>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</si>
  <si>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</si>
  <si>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</si>
  <si>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</si>
  <si>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</si>
  <si>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</si>
  <si>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</si>
  <si>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</si>
  <si>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</si>
  <si>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</si>
  <si>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</si>
  <si>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</si>
  <si>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</si>
  <si>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</si>
  <si>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</si>
  <si>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</si>
  <si>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</si>
  <si>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</si>
  <si>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</si>
  <si>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</si>
  <si>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</si>
  <si>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</si>
  <si>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</si>
  <si>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</si>
  <si>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</si>
  <si>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</si>
  <si>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</si>
  <si>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</si>
  <si>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</si>
  <si>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</si>
  <si>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</si>
  <si>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</si>
  <si>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</si>
  <si>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</si>
  <si>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</si>
  <si>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</si>
  <si>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</si>
  <si>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</si>
  <si>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</si>
  <si>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</si>
  <si>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</si>
  <si>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</si>
  <si>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</si>
  <si>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</si>
  <si>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</si>
  <si>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</si>
  <si>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</si>
  <si>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</si>
  <si>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</si>
  <si>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</si>
  <si>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</si>
  <si>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</si>
  <si>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</si>
  <si>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</si>
  <si>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</si>
  <si>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</si>
  <si>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</si>
  <si>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</si>
  <si>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</si>
  <si>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</si>
  <si>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</si>
  <si>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</si>
  <si>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</si>
  <si>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</si>
  <si>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</si>
  <si>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</si>
  <si>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</si>
  <si>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</si>
  <si>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</si>
  <si>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</si>
  <si>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</si>
  <si>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</si>
  <si>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</si>
  <si>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</si>
  <si>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</si>
  <si>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</si>
  <si>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</si>
  <si>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</si>
  <si>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</si>
  <si>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</si>
  <si>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</si>
  <si>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</si>
  <si>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</si>
  <si>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</si>
  <si>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</si>
  <si>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</si>
  <si>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</si>
  <si>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</si>
  <si>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</si>
  <si>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</si>
  <si>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</si>
  <si>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</si>
  <si>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</si>
  <si>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</si>
  <si>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</si>
  <si>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</si>
  <si>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</si>
  <si>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</si>
  <si>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</si>
  <si>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</si>
  <si>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</si>
  <si>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</si>
  <si>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</si>
  <si>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</si>
  <si>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</si>
  <si>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</si>
  <si>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</si>
  <si>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</si>
  <si>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</si>
  <si>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</si>
  <si>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</si>
  <si>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</si>
  <si>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</si>
  <si>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</si>
  <si>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</si>
  <si>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</si>
  <si>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</si>
  <si>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</si>
  <si>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</si>
  <si>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</si>
  <si>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</si>
  <si>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</si>
  <si>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</si>
  <si>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</si>
  <si>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</si>
  <si>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</si>
  <si>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</si>
  <si>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</si>
  <si>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</si>
  <si>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</si>
  <si>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</si>
  <si>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</si>
  <si>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</si>
  <si>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</si>
  <si>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</si>
  <si>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</si>
  <si>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</si>
  <si>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</si>
  <si>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</si>
  <si>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</si>
  <si>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</si>
  <si>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</si>
  <si>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</si>
  <si>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</si>
  <si>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</si>
  <si>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</si>
  <si>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</si>
  <si>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</si>
  <si>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</si>
  <si>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</si>
  <si>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</si>
  <si>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</si>
  <si>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</si>
  <si>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</si>
  <si>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</si>
  <si>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</si>
  <si>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</si>
  <si>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</si>
  <si>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</si>
  <si>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</si>
  <si>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</si>
  <si>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</si>
  <si>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</si>
  <si>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</si>
  <si>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</si>
  <si>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</si>
  <si>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</si>
  <si>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</si>
  <si>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</si>
  <si>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</si>
  <si>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</si>
  <si>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</si>
  <si>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</si>
  <si>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</si>
  <si>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</si>
  <si>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</si>
  <si>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</si>
  <si>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</si>
  <si>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</si>
  <si>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</si>
  <si>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</si>
  <si>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</si>
  <si>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</si>
  <si>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</si>
  <si>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</si>
  <si>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</si>
  <si>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</si>
  <si>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</si>
  <si>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</si>
  <si>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</si>
  <si>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</si>
  <si>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</si>
  <si>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</si>
  <si>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</si>
  <si>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</si>
  <si>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</si>
  <si>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</si>
  <si>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</si>
  <si>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</si>
  <si>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</si>
  <si>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</si>
  <si>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</si>
  <si>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</si>
  <si>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</si>
  <si>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</si>
  <si>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</si>
  <si>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</si>
  <si>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</si>
  <si>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</si>
  <si>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</si>
  <si>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</si>
  <si>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</si>
  <si>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</si>
  <si>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</si>
  <si>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</si>
  <si>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</si>
  <si>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</si>
  <si>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</si>
  <si>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</si>
  <si>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</si>
  <si>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</si>
  <si>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</si>
  <si>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</si>
  <si>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</si>
  <si>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</si>
  <si>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</si>
  <si>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</si>
  <si>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</si>
  <si>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</si>
  <si>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</si>
  <si>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</si>
  <si>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</si>
  <si>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</si>
  <si>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</si>
  <si>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</si>
  <si>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</si>
  <si>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</si>
  <si>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</si>
  <si>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</si>
  <si>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</si>
  <si>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</si>
  <si>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</si>
  <si>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</si>
  <si>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</si>
  <si>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</si>
  <si>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</si>
  <si>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</si>
  <si>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</si>
  <si>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</si>
  <si>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</si>
  <si>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</si>
  <si>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</si>
  <si>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</si>
  <si>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</si>
  <si>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</si>
  <si>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</si>
  <si>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</si>
  <si>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</si>
  <si>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</si>
  <si>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</si>
  <si>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</si>
  <si>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</si>
  <si>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</si>
  <si>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</si>
  <si>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</si>
  <si>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</si>
  <si>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</si>
  <si>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</si>
  <si>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</si>
  <si>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</si>
  <si>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</si>
  <si>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</si>
  <si>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</si>
  <si>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</si>
  <si>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</si>
  <si>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</si>
  <si>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</si>
  <si>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</si>
  <si>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</si>
  <si>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</si>
  <si>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</si>
  <si>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</si>
  <si>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</si>
  <si>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</si>
  <si>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</si>
  <si>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</si>
  <si>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</si>
  <si>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</si>
  <si>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</si>
  <si>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</si>
  <si>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</si>
  <si>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</si>
  <si>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</si>
  <si>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</si>
  <si>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</si>
  <si>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</si>
  <si>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</si>
  <si>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</si>
  <si>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</si>
  <si>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</si>
  <si>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</si>
  <si>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</si>
  <si>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</si>
  <si>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</si>
  <si>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</si>
  <si>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</si>
  <si>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</si>
  <si>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</si>
  <si>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</si>
  <si>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</si>
  <si>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</si>
  <si>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</si>
  <si>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</si>
  <si>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</si>
  <si>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</si>
  <si>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</si>
  <si>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</si>
  <si>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</si>
  <si>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</si>
  <si>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</si>
  <si>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</si>
  <si>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</si>
  <si>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</si>
  <si>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</si>
  <si>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</si>
  <si>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</si>
  <si>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</si>
  <si>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</si>
  <si>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</si>
  <si>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</si>
  <si>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</si>
  <si>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</si>
  <si>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</si>
  <si>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</si>
  <si>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</si>
  <si>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</si>
  <si>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</si>
  <si>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</si>
  <si>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</si>
  <si>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</si>
  <si>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</si>
  <si>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</si>
  <si>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</si>
  <si>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</si>
  <si>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</si>
  <si>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</si>
  <si>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</si>
  <si>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</si>
  <si>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</si>
  <si>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</si>
  <si>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</si>
  <si>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</si>
  <si>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</si>
  <si>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</si>
  <si>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</si>
  <si>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</si>
  <si>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</si>
  <si>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</si>
  <si>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</si>
  <si>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</si>
  <si>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</si>
  <si>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</si>
  <si>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</si>
  <si>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</si>
  <si>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</si>
  <si>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</si>
  <si>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</si>
  <si>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</si>
  <si>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</si>
  <si>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</si>
  <si>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</si>
  <si>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</si>
  <si>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</si>
  <si>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</si>
  <si>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</si>
  <si>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</si>
  <si>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</si>
  <si>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</si>
  <si>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</si>
  <si>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</si>
  <si>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</si>
  <si>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</si>
  <si>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</si>
  <si>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</si>
  <si>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</si>
  <si>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</si>
  <si>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</si>
  <si>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</si>
  <si>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</si>
  <si>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</si>
  <si>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</si>
  <si>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</si>
  <si>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</si>
  <si>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</si>
  <si>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</si>
  <si>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</si>
  <si>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</si>
  <si>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</si>
  <si>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</si>
  <si>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</si>
  <si>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</si>
  <si>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</si>
  <si>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</si>
  <si>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</si>
  <si>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</si>
  <si>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</si>
  <si>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</si>
  <si>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</si>
  <si>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</si>
  <si>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</si>
  <si>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</si>
  <si>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</si>
  <si>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</si>
  <si>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</si>
  <si>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</si>
  <si>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</si>
  <si>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</si>
  <si>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</si>
  <si>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</si>
  <si>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</si>
  <si>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</si>
  <si>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</si>
  <si>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</si>
  <si>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</si>
  <si>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</si>
  <si>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</si>
  <si>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</si>
  <si>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</si>
  <si>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</si>
  <si>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</si>
  <si>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</si>
  <si>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</si>
  <si>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</si>
  <si>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</si>
  <si>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</si>
  <si>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</si>
  <si>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</si>
  <si>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</si>
  <si>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</si>
  <si>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</si>
  <si>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</si>
  <si>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</si>
  <si>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</si>
  <si>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</si>
  <si>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</si>
  <si>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</si>
  <si>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</si>
  <si>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</si>
  <si>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</si>
  <si>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</si>
  <si>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</si>
  <si>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</si>
  <si>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</si>
  <si>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</si>
  <si>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</si>
  <si>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</si>
  <si>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</si>
  <si>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</si>
  <si>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</si>
  <si>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</si>
  <si>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</si>
  <si>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</si>
  <si>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</si>
  <si>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</si>
  <si>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</si>
  <si>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</si>
  <si>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</si>
  <si>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</si>
  <si>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</si>
  <si>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</si>
  <si>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</si>
  <si>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</si>
  <si>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</si>
  <si>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</si>
  <si>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</si>
  <si>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</si>
  <si>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</si>
  <si>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</si>
  <si>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</si>
  <si>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</si>
  <si>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</si>
  <si>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</si>
  <si>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</si>
  <si>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</si>
  <si>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</si>
  <si>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</si>
  <si>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</si>
  <si>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</si>
  <si>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</si>
  <si>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</si>
  <si>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</si>
  <si>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</si>
  <si>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</si>
  <si>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</si>
  <si>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</si>
  <si>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</si>
  <si>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</si>
  <si>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</si>
  <si>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</si>
  <si>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</si>
  <si>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</si>
  <si>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</si>
  <si>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</si>
  <si>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</si>
  <si>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</si>
  <si>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</si>
  <si>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</si>
  <si>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</si>
  <si>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</si>
  <si>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</si>
  <si>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</si>
  <si>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</si>
  <si>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</si>
  <si>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</si>
  <si>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</si>
  <si>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</si>
  <si>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</si>
  <si>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</si>
  <si>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</si>
  <si>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</si>
  <si>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</si>
  <si>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</si>
  <si>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</si>
  <si>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</si>
  <si>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</si>
  <si>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</si>
  <si>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</si>
  <si>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</si>
  <si>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</si>
  <si>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</si>
  <si>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</si>
  <si>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</si>
  <si>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</si>
  <si>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</si>
  <si>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</si>
  <si>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</si>
  <si>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</si>
  <si>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</si>
  <si>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</si>
  <si>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</si>
  <si>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</si>
  <si>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</si>
  <si>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</si>
  <si>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</si>
  <si>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</si>
  <si>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</si>
  <si>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</si>
  <si>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</si>
  <si>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</si>
  <si>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</si>
  <si>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</si>
  <si>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</si>
  <si>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</si>
  <si>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</si>
  <si>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</si>
  <si>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</si>
  <si>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</si>
  <si>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</si>
  <si>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</si>
  <si>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</si>
  <si>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</si>
  <si>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</si>
  <si>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</si>
  <si>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</si>
  <si>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</si>
  <si>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</si>
  <si>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</si>
  <si>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</si>
  <si>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</si>
  <si>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</si>
  <si>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</si>
  <si>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</si>
  <si>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</si>
  <si>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</si>
  <si>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</si>
  <si>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</si>
  <si>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</si>
  <si>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</si>
  <si>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</si>
  <si>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</si>
  <si>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</si>
  <si>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</si>
  <si>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</si>
  <si>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</si>
  <si>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</si>
  <si>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</si>
  <si>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</si>
  <si>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</si>
  <si>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</si>
  <si>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</si>
  <si>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</si>
  <si>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</si>
  <si>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</si>
  <si>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</si>
  <si>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</si>
  <si>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</si>
  <si>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</si>
  <si>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</si>
  <si>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</si>
  <si>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</si>
  <si>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</si>
  <si>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</si>
  <si>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</si>
  <si>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</si>
  <si>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</si>
  <si>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</si>
  <si>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</si>
  <si>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</si>
  <si>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</si>
  <si>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</si>
  <si>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</si>
  <si>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</si>
  <si>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</si>
  <si>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</si>
  <si>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</si>
  <si>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</si>
  <si>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</si>
  <si>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</si>
  <si>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</si>
  <si>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</si>
  <si>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</si>
  <si>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</si>
  <si>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</si>
  <si>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</si>
  <si>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</si>
  <si>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</si>
  <si>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</si>
  <si>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</si>
  <si>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</si>
  <si>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</si>
  <si>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</si>
  <si>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</si>
  <si>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</si>
  <si>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</si>
  <si>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</si>
  <si>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</si>
  <si>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</si>
  <si>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</si>
  <si>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</si>
  <si>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</si>
  <si>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</si>
  <si>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</si>
  <si>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</si>
  <si>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</si>
  <si>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</si>
  <si>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</si>
  <si>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</si>
  <si>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</si>
  <si>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</si>
  <si>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</si>
  <si>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</si>
  <si>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</si>
  <si>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</si>
  <si>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</si>
  <si>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</si>
  <si>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</si>
  <si>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</si>
  <si>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</si>
  <si>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</si>
  <si>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</si>
  <si>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</si>
  <si>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</si>
  <si>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</si>
  <si>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</si>
  <si>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</si>
  <si>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</si>
  <si>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</si>
  <si>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</si>
  <si>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</si>
  <si>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</si>
  <si>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</si>
  <si>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</si>
  <si>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</si>
  <si>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</si>
  <si>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</si>
  <si>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</si>
  <si>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</si>
  <si>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</si>
  <si>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</si>
  <si>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</si>
  <si>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</si>
  <si>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</si>
  <si>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</si>
  <si>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</si>
  <si>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</si>
  <si>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</si>
  <si>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</si>
  <si>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</si>
  <si>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</si>
  <si>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</si>
  <si>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</si>
  <si>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</si>
  <si>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</si>
  <si>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</si>
  <si>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</si>
  <si>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</si>
  <si>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</si>
  <si>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</si>
  <si>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</si>
  <si>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</si>
  <si>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</si>
  <si>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</si>
  <si>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</si>
  <si>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</si>
  <si>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</si>
  <si>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</si>
  <si>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</si>
  <si>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</si>
  <si>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</si>
  <si>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</si>
  <si>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</si>
  <si>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</si>
  <si>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</si>
  <si>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</si>
  <si>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</si>
  <si>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</si>
  <si>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</si>
  <si>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</si>
  <si>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</si>
  <si>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</si>
  <si>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</si>
  <si>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</si>
  <si>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</si>
  <si>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</si>
  <si>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</si>
  <si>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</si>
  <si>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</si>
  <si>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</si>
  <si>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</si>
  <si>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</si>
  <si>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</si>
  <si>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</si>
  <si>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</si>
  <si>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</si>
  <si>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</si>
  <si>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</si>
  <si>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</si>
  <si>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</si>
  <si>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</si>
  <si>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</si>
  <si>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</si>
  <si>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</si>
  <si>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</si>
  <si>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</si>
  <si>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</si>
  <si>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</si>
  <si>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</si>
  <si>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</si>
  <si>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</si>
  <si>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</si>
  <si>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</si>
  <si>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</si>
  <si>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</si>
  <si>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</si>
  <si>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</si>
  <si>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</si>
  <si>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</si>
  <si>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</si>
  <si>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</si>
  <si>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</si>
  <si>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</si>
  <si>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</si>
  <si>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</si>
  <si>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</si>
  <si>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</si>
  <si>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</si>
  <si>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</si>
  <si>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</si>
  <si>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</si>
  <si>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</si>
  <si>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</si>
  <si>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</si>
  <si>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</si>
  <si>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</si>
  <si>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</si>
  <si>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</si>
  <si>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</si>
  <si>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</si>
  <si>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</si>
  <si>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</si>
  <si>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</si>
  <si>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</si>
  <si>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</si>
  <si>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</si>
  <si>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</si>
  <si>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</si>
  <si>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</si>
  <si>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</si>
  <si>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</si>
  <si>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</si>
  <si>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</si>
  <si>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</si>
  <si>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</si>
  <si>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</si>
  <si>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</si>
  <si>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</si>
  <si>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</si>
  <si>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</si>
  <si>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</si>
  <si>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</si>
  <si>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</si>
  <si>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</si>
  <si>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</si>
  <si>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</si>
  <si>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</si>
  <si>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</si>
  <si>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</si>
  <si>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</si>
  <si>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</si>
  <si>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</si>
  <si>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</si>
  <si>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</si>
  <si>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</si>
  <si>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</si>
  <si>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</si>
  <si>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</si>
  <si>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</si>
  <si>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</si>
  <si>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</si>
  <si>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</si>
  <si>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</si>
  <si>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</si>
  <si>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</si>
  <si>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</si>
  <si>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</si>
  <si>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</si>
  <si>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</si>
  <si>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</si>
  <si>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</si>
  <si>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</si>
  <si>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</si>
  <si>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</si>
  <si>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</si>
  <si>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</si>
  <si>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</si>
  <si>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</si>
  <si>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</si>
  <si>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</si>
  <si>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</si>
  <si>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</si>
  <si>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</si>
  <si>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</si>
  <si>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</si>
  <si>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</si>
  <si>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</si>
  <si>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</si>
  <si>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</si>
  <si>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</si>
  <si>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</si>
  <si>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</si>
  <si>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</si>
  <si>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</si>
  <si>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</si>
  <si>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</si>
  <si>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</si>
  <si>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</si>
  <si>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</si>
  <si>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</si>
  <si>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</si>
  <si>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</si>
  <si>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</si>
  <si>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</si>
  <si>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</si>
  <si>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</si>
  <si>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</si>
  <si>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</si>
  <si>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</si>
  <si>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</si>
  <si>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</si>
  <si>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</si>
  <si>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</si>
  <si>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</si>
  <si>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</si>
  <si>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</si>
  <si>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</si>
  <si>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</si>
  <si>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</si>
  <si>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</si>
  <si>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</si>
  <si>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</si>
  <si>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</si>
  <si>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</si>
  <si>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</si>
  <si>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</si>
  <si>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</si>
  <si>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</si>
  <si>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</si>
  <si>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</si>
  <si>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</si>
  <si>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</si>
  <si>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</si>
  <si>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</si>
  <si>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</si>
  <si>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</si>
  <si>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</si>
  <si>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</si>
  <si>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</si>
  <si>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</si>
  <si>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</si>
  <si>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</si>
  <si>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</si>
  <si>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</si>
  <si>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</si>
  <si>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</si>
  <si>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</si>
  <si>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</si>
  <si>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</si>
  <si>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</si>
  <si>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</si>
  <si>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</si>
  <si>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</si>
  <si>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</si>
  <si>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</si>
  <si>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</si>
  <si>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</si>
  <si>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</si>
  <si>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</si>
  <si>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</si>
  <si>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</si>
  <si>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</si>
  <si>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</si>
  <si>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</si>
  <si>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</si>
  <si>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</si>
  <si>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</si>
  <si>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</si>
  <si>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</si>
  <si>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</si>
  <si>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</si>
  <si>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</si>
  <si>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</si>
  <si>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</si>
  <si>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</si>
  <si>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</si>
  <si>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</si>
  <si>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</si>
  <si>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</si>
  <si>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</si>
  <si>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</si>
  <si>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</si>
  <si>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</si>
  <si>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</si>
  <si>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</si>
  <si>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</si>
  <si>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</si>
  <si>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</si>
  <si>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</si>
  <si>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</si>
  <si>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</si>
  <si>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</si>
  <si>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</si>
  <si>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</si>
  <si>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</si>
  <si>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</si>
  <si>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</si>
  <si>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</si>
  <si>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</si>
  <si>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</si>
  <si>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</si>
  <si>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</si>
  <si>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</si>
  <si>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</si>
  <si>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</si>
  <si>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</si>
  <si>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</si>
  <si>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</si>
  <si>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</si>
  <si>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</si>
  <si>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</si>
  <si>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</si>
  <si>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</si>
  <si>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</si>
  <si>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</si>
  <si>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</si>
  <si>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</si>
  <si>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</si>
  <si>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</si>
  <si>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</si>
  <si>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</si>
  <si>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</si>
  <si>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</si>
  <si>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</si>
  <si>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</si>
  <si>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</si>
  <si>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</si>
  <si>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</si>
  <si>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</si>
  <si>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</si>
  <si>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</si>
  <si>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</si>
  <si>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</si>
  <si>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</si>
  <si>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</si>
  <si>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</si>
  <si>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</si>
  <si>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</si>
  <si>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</si>
  <si>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</si>
  <si>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</si>
  <si>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</si>
  <si>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</si>
  <si>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</si>
  <si>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</si>
  <si>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</si>
  <si>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</si>
  <si>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</si>
  <si>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</si>
  <si>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</si>
  <si>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</si>
  <si>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</si>
  <si>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</si>
  <si>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</si>
  <si>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</si>
  <si>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</si>
  <si>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</si>
  <si>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</si>
  <si>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</si>
  <si>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</si>
  <si>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</si>
  <si>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</si>
  <si>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</si>
  <si>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</si>
  <si>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</si>
  <si>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</si>
  <si>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</si>
  <si>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</si>
  <si>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</si>
  <si>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</si>
  <si>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</si>
  <si>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</si>
  <si>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</si>
  <si>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</si>
  <si>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</si>
  <si>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</si>
  <si>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</si>
  <si>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</si>
  <si>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</si>
  <si>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</si>
  <si>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</si>
  <si>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</si>
  <si>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</si>
  <si>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</si>
  <si>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</si>
  <si>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</si>
  <si>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</si>
  <si>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</si>
  <si>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</si>
  <si>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</si>
  <si>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</si>
  <si>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</si>
  <si>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</si>
  <si>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</si>
  <si>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</si>
  <si>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</si>
  <si>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</si>
  <si>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</si>
  <si>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</si>
  <si>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</si>
  <si>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</si>
  <si>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</si>
  <si>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</si>
  <si>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</si>
  <si>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</si>
  <si>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</si>
  <si>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</si>
  <si>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</si>
  <si>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</si>
  <si>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</si>
  <si>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</si>
  <si>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</si>
  <si>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</si>
  <si>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</si>
  <si>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</si>
  <si>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</si>
  <si>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</si>
  <si>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</si>
  <si>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</si>
  <si>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</si>
  <si>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</si>
  <si>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</si>
  <si>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</si>
  <si>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</si>
  <si>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</si>
  <si>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</si>
  <si>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</si>
  <si>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</si>
  <si>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</si>
  <si>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</si>
  <si>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</si>
  <si>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</si>
  <si>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</si>
  <si>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</si>
  <si>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</si>
  <si>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</si>
  <si>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</si>
  <si>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</si>
  <si>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</si>
  <si>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</si>
  <si>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</si>
  <si>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</si>
  <si>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</si>
  <si>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</si>
  <si>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</si>
  <si>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</si>
  <si>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</si>
  <si>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</si>
  <si>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</si>
  <si>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</si>
  <si>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</si>
  <si>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</si>
  <si>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</si>
  <si>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</si>
  <si>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</si>
  <si>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</si>
  <si>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</si>
  <si>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</si>
  <si>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</si>
  <si>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</si>
  <si>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</si>
  <si>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</si>
  <si>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</si>
  <si>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</si>
  <si>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</si>
  <si>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</si>
  <si>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</si>
  <si>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</si>
  <si>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</si>
  <si>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</si>
  <si>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</si>
  <si>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</si>
  <si>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</si>
  <si>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</si>
  <si>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</si>
  <si>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</si>
  <si>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</si>
  <si>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</si>
  <si>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</si>
  <si>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</si>
  <si>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</si>
  <si>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</si>
  <si>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</si>
  <si>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</si>
  <si>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</si>
  <si>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</si>
  <si>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</si>
  <si>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</si>
  <si>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</si>
  <si>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</si>
  <si>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</si>
  <si>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</si>
  <si>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</si>
  <si>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</si>
  <si>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</si>
  <si>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</si>
  <si>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</si>
  <si>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</si>
  <si>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</si>
  <si>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</si>
  <si>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</si>
  <si>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</si>
  <si>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</si>
  <si>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</si>
  <si>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</si>
  <si>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</si>
  <si>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</si>
  <si>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</si>
  <si>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</si>
  <si>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</si>
  <si>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</si>
  <si>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</si>
  <si>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</si>
  <si>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</si>
  <si>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</si>
  <si>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</si>
  <si>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</si>
  <si>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</si>
  <si>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</si>
  <si>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</si>
  <si>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</si>
  <si>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</si>
  <si>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</si>
  <si>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</si>
  <si>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</si>
  <si>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</si>
  <si>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</si>
  <si>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</si>
  <si>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</si>
  <si>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</si>
  <si>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</si>
  <si>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</si>
  <si>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</si>
  <si>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</si>
  <si>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</si>
  <si>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</si>
  <si>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</si>
  <si>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</si>
  <si>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</si>
  <si>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</si>
  <si>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</si>
  <si>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</si>
  <si>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</si>
  <si>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</si>
  <si>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</si>
  <si>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</si>
  <si>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</si>
  <si>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</si>
  <si>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</si>
  <si>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</si>
  <si>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</si>
  <si>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</si>
  <si>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</si>
  <si>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</si>
  <si>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</si>
  <si>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</si>
  <si>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</si>
  <si>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</si>
  <si>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</si>
  <si>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</si>
  <si>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</si>
  <si>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</si>
  <si>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</si>
  <si>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</si>
  <si>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</si>
  <si>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</si>
  <si>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</si>
  <si>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</si>
  <si>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</si>
  <si>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</si>
  <si>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</si>
  <si>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</si>
  <si>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</si>
  <si>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</si>
  <si>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</si>
  <si>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</si>
  <si>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</si>
  <si>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</si>
  <si>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</si>
  <si>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</si>
  <si>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</si>
  <si>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</si>
  <si>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</si>
  <si>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</si>
  <si>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</si>
  <si>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</si>
  <si>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</si>
  <si>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</si>
  <si>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</si>
  <si>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</si>
  <si>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</si>
  <si>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</si>
  <si>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</si>
  <si>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</si>
  <si>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</si>
  <si>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</si>
  <si>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</si>
  <si>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</si>
  <si>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</si>
  <si>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</si>
  <si>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</si>
  <si>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</si>
  <si>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</si>
  <si>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</si>
  <si>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</si>
  <si>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</si>
  <si>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</si>
  <si>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</si>
  <si>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</si>
  <si>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</si>
  <si>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</si>
  <si>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</si>
  <si>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</si>
  <si>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</si>
  <si>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</si>
  <si>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</si>
  <si>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</si>
  <si>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</si>
  <si>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</si>
  <si>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</si>
  <si>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</si>
  <si>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</si>
  <si>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</si>
  <si>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</si>
  <si>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</si>
  <si>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</si>
  <si>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</si>
  <si>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</si>
  <si>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</si>
  <si>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</si>
  <si>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</si>
  <si>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</si>
  <si>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</si>
  <si>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</si>
  <si>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</si>
  <si>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</si>
  <si>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</si>
  <si>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</si>
  <si>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</si>
  <si>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</si>
  <si>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</si>
  <si>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</si>
  <si>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</si>
  <si>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</si>
  <si>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</si>
  <si>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</si>
  <si>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</si>
  <si>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</si>
  <si>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</si>
  <si>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</si>
  <si>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</si>
  <si>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</si>
  <si>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</si>
  <si>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</si>
  <si>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</si>
  <si>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</si>
  <si>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</si>
  <si>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</si>
  <si>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</si>
  <si>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</si>
  <si>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</si>
  <si>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</si>
  <si>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</si>
  <si>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</si>
  <si>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</si>
  <si>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</si>
  <si>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</si>
  <si>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</si>
  <si>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</si>
  <si>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</si>
  <si>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</si>
  <si>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</si>
  <si>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</si>
  <si>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</si>
  <si>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</si>
  <si>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</si>
  <si>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</si>
  <si>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</si>
  <si>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</si>
  <si>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</si>
  <si>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</si>
  <si>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</si>
  <si>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</si>
  <si>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</si>
  <si>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</si>
  <si>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</si>
  <si>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</si>
  <si>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</si>
  <si>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</si>
  <si>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</si>
  <si>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</si>
  <si>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</si>
  <si>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</si>
  <si>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</si>
  <si>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</si>
  <si>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</si>
  <si>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</si>
  <si>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</si>
  <si>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</si>
  <si>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</si>
  <si>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</si>
  <si>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</si>
  <si>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</si>
  <si>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</si>
  <si>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</si>
  <si>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</si>
  <si>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</si>
  <si>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</si>
  <si>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</si>
  <si>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</si>
  <si>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</si>
  <si>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</si>
  <si>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</si>
  <si>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</si>
  <si>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</si>
  <si>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</si>
  <si>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</si>
  <si>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</si>
  <si>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</si>
  <si>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</si>
  <si>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</si>
  <si>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</si>
  <si>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</si>
  <si>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</si>
  <si>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</si>
  <si>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</si>
  <si>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</si>
  <si>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</si>
  <si>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</si>
  <si>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</si>
  <si>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</si>
  <si>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</si>
  <si>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</si>
  <si>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</si>
  <si>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</si>
  <si>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</si>
  <si>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</si>
  <si>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</si>
  <si>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</si>
  <si>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</si>
  <si>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</si>
  <si>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</si>
  <si>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</si>
  <si>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</si>
  <si>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</si>
  <si>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</si>
  <si>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</si>
  <si>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</si>
  <si>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</si>
  <si>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</si>
  <si>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</si>
  <si>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</si>
  <si>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</si>
  <si>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</si>
  <si>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</si>
  <si>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</si>
  <si>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</si>
  <si>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</si>
  <si>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</si>
  <si>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</si>
  <si>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</si>
  <si>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</si>
  <si>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</si>
  <si>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</si>
  <si>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</si>
  <si>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</si>
  <si>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</si>
  <si>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</si>
  <si>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</si>
  <si>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</si>
  <si>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</si>
  <si>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</si>
  <si>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</si>
  <si>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</si>
  <si>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</si>
  <si>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</si>
  <si>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</si>
  <si>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</si>
  <si>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</si>
  <si>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</si>
  <si>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</si>
  <si>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</si>
  <si>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</si>
  <si>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</si>
  <si>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</si>
  <si>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</si>
  <si>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</si>
  <si>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</si>
  <si>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</si>
  <si>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</si>
  <si>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</si>
  <si>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</si>
  <si>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</si>
  <si>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</si>
  <si>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</si>
  <si>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</si>
  <si>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</si>
  <si>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</si>
  <si>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</si>
  <si>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</si>
  <si>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</si>
  <si>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</si>
  <si>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</si>
  <si>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</si>
  <si>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</si>
  <si>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</si>
  <si>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</si>
  <si>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</si>
  <si>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</si>
  <si>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</si>
  <si>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</si>
  <si>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</si>
  <si>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</si>
  <si>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</si>
  <si>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</si>
  <si>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</si>
  <si>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</si>
  <si>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</si>
  <si>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</si>
  <si>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</si>
  <si>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</si>
  <si>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</si>
  <si>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</si>
  <si>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</si>
  <si>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</si>
  <si>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</si>
  <si>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</si>
  <si>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</si>
  <si>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</si>
  <si>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</si>
  <si>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</si>
  <si>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</si>
  <si>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</si>
  <si>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</si>
  <si>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</si>
  <si>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</si>
  <si>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</si>
  <si>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</si>
  <si>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</si>
  <si>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</si>
  <si>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</si>
  <si>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</si>
  <si>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</si>
  <si>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</si>
  <si>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</si>
  <si>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</si>
  <si>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</si>
  <si>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</si>
  <si>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</si>
  <si>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</si>
  <si>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</si>
  <si>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</si>
  <si>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</si>
  <si>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</si>
  <si>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</si>
  <si>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</si>
  <si>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</si>
  <si>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</si>
  <si>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</si>
  <si>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</si>
  <si>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</si>
  <si>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</si>
  <si>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</si>
  <si>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</si>
  <si>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</si>
  <si>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</si>
  <si>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</si>
  <si>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</si>
  <si>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</si>
  <si>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</si>
  <si>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</si>
  <si>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</si>
  <si>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</si>
  <si>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</si>
  <si>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</si>
  <si>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</si>
  <si>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</si>
  <si>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</si>
  <si>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</si>
  <si>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</si>
  <si>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</si>
  <si>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</si>
  <si>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</si>
  <si>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</si>
  <si>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</si>
  <si>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</si>
  <si>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</si>
  <si>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</si>
  <si>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</si>
  <si>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</si>
  <si>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</si>
  <si>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</si>
  <si>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</si>
  <si>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</si>
  <si>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</si>
  <si>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</si>
  <si>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</si>
  <si>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</si>
  <si>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</si>
  <si>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</si>
  <si>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</si>
  <si>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</si>
  <si>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</si>
  <si>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</si>
  <si>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</si>
  <si>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</si>
  <si>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</si>
  <si>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</si>
  <si>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</si>
  <si>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</si>
  <si>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</si>
  <si>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</si>
  <si>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</si>
  <si>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</si>
  <si>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</si>
  <si>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</si>
  <si>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</si>
  <si>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</si>
  <si>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</si>
  <si>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</si>
  <si>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</si>
  <si>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</si>
  <si>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</si>
  <si>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</si>
  <si>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</si>
  <si>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</si>
  <si>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</si>
  <si>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</si>
  <si>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</si>
  <si>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</si>
  <si>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</si>
  <si>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</si>
  <si>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</si>
  <si>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</si>
  <si>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</si>
  <si>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</si>
  <si>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</si>
  <si>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</si>
  <si>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</si>
  <si>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</si>
  <si>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</si>
  <si>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</si>
  <si>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</si>
  <si>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</si>
  <si>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</si>
  <si>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</si>
  <si>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</si>
  <si>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</si>
  <si>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</si>
  <si>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</si>
  <si>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</si>
  <si>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</si>
  <si>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</si>
  <si>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</si>
  <si>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</si>
  <si>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</si>
  <si>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</si>
  <si>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</si>
  <si>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</si>
  <si>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</si>
  <si>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</si>
  <si>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</si>
  <si>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</si>
  <si>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</si>
  <si>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</si>
  <si>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</si>
  <si>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</si>
  <si>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</si>
  <si>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</si>
  <si>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</si>
  <si>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</si>
  <si>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</si>
  <si>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</si>
  <si>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</si>
  <si>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</si>
  <si>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</si>
  <si>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</si>
  <si>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</si>
  <si>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</si>
  <si>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</si>
  <si>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</si>
  <si>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</si>
  <si>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</si>
  <si>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</si>
  <si>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</si>
  <si>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</si>
  <si>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</si>
  <si>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</si>
  <si>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</si>
  <si>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</si>
  <si>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</si>
  <si>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</si>
  <si>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</si>
  <si>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</si>
  <si>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</si>
  <si>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</si>
  <si>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</si>
  <si>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</si>
  <si>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</si>
  <si>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</si>
  <si>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</si>
  <si>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</si>
  <si>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</si>
  <si>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</si>
  <si>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</si>
  <si>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</si>
  <si>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</si>
  <si>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</si>
  <si>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</si>
  <si>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</si>
  <si>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</si>
  <si>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</si>
  <si>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</si>
  <si>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</si>
  <si>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</si>
  <si>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</si>
  <si>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</si>
  <si>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</si>
  <si>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</si>
  <si>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</si>
  <si>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</si>
  <si>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</si>
  <si>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</si>
  <si>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</si>
  <si>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</si>
  <si>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</si>
  <si>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</si>
  <si>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</si>
  <si>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</si>
  <si>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</si>
  <si>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</si>
  <si>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</si>
  <si>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</si>
  <si>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</si>
  <si>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</si>
  <si>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</si>
  <si>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</si>
  <si>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</si>
  <si>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</si>
  <si>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</si>
  <si>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</si>
  <si>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</si>
  <si>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</si>
  <si>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</si>
  <si>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</si>
  <si>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</si>
  <si>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</si>
  <si>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</si>
  <si>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</si>
  <si>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</si>
  <si>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</si>
  <si>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</si>
  <si>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</si>
  <si>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</si>
  <si>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</si>
  <si>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</si>
  <si>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</si>
  <si>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</si>
  <si>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</si>
  <si>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</si>
  <si>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</si>
  <si>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</si>
  <si>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</si>
  <si>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</si>
  <si>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</si>
  <si>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</si>
  <si>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</si>
  <si>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</si>
  <si>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</si>
  <si>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</si>
  <si>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</si>
  <si>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</si>
  <si>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</si>
  <si>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</si>
  <si>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</si>
  <si>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</si>
  <si>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</si>
  <si>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</si>
  <si>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</si>
  <si>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</si>
  <si>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</si>
  <si>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</si>
  <si>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</si>
  <si>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</si>
  <si>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</si>
  <si>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</si>
  <si>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</si>
  <si>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</si>
  <si>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</si>
  <si>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</si>
  <si>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</si>
  <si>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</si>
  <si>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</si>
  <si>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</si>
  <si>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</si>
  <si>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</si>
  <si>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</si>
  <si>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</si>
  <si>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</si>
  <si>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</si>
  <si>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</si>
  <si>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</si>
  <si>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</si>
  <si>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</si>
  <si>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</si>
  <si>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</si>
  <si>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</si>
  <si>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</si>
  <si>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</si>
  <si>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</si>
  <si>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</si>
  <si>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</si>
  <si>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</si>
  <si>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</si>
  <si>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</si>
  <si>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</si>
  <si>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</si>
  <si>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</si>
  <si>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</si>
  <si>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</si>
  <si>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</si>
  <si>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</si>
  <si>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</si>
  <si>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</si>
  <si>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</si>
  <si>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</si>
  <si>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</si>
  <si>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</si>
  <si>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</si>
  <si>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</si>
  <si>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</si>
  <si>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</si>
  <si>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</si>
  <si>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</si>
  <si>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</si>
  <si>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</si>
  <si>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</si>
  <si>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</si>
  <si>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</si>
  <si>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</si>
  <si>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</si>
  <si>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</si>
  <si>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</si>
  <si>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</si>
  <si>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</si>
  <si>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</si>
  <si>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</si>
  <si>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</si>
  <si>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</si>
  <si>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</si>
  <si>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</si>
  <si>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</si>
  <si>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</si>
  <si>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</si>
  <si>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</si>
  <si>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</si>
  <si>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</si>
  <si>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</si>
  <si>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</si>
  <si>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</si>
  <si>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</si>
  <si>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</si>
  <si>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</si>
  <si>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</si>
  <si>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</si>
  <si>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</si>
  <si>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</si>
  <si>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</si>
  <si>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</si>
  <si>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</si>
  <si>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</si>
  <si>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</si>
  <si>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</si>
  <si>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</si>
  <si>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</si>
  <si>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</si>
  <si>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</si>
  <si>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</si>
  <si>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</si>
  <si>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</si>
  <si>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</si>
  <si>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</si>
  <si>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</si>
  <si>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</si>
  <si>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</si>
  <si>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</si>
  <si>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</si>
  <si>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</si>
  <si>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</si>
  <si>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</si>
  <si>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</si>
  <si>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</si>
  <si>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</si>
  <si>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</si>
  <si>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</si>
  <si>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</si>
  <si>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</si>
  <si>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</si>
  <si>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</si>
  <si>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</si>
  <si>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</si>
  <si>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</si>
  <si>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</si>
  <si>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</si>
  <si>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</si>
  <si>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</si>
  <si>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</si>
  <si>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</si>
  <si>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</si>
  <si>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</si>
  <si>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</si>
  <si>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</si>
  <si>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</si>
  <si>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</si>
  <si>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</si>
  <si>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</si>
  <si>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</si>
  <si>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</si>
  <si>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</si>
  <si>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</si>
  <si>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</si>
  <si>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</si>
  <si>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</si>
  <si>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</si>
  <si>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</si>
  <si>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</si>
  <si>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</si>
  <si>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</si>
  <si>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</si>
  <si>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</si>
  <si>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</si>
  <si>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</si>
  <si>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</si>
  <si>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</si>
  <si>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</si>
  <si>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</si>
  <si>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</si>
  <si>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</si>
  <si>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</si>
  <si>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</si>
  <si>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</si>
  <si>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</si>
  <si>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</si>
  <si>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</si>
  <si>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</si>
  <si>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</si>
  <si>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</si>
  <si>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</si>
  <si>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</si>
  <si>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</si>
  <si>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</si>
  <si>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</si>
  <si>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</si>
  <si>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</si>
  <si>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</si>
  <si>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</si>
  <si>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</si>
  <si>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</si>
  <si>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</si>
  <si>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</si>
  <si>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</si>
  <si>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</si>
  <si>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</si>
  <si>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</si>
  <si>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</si>
  <si>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</si>
  <si>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</si>
  <si>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</si>
  <si>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</si>
  <si>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</si>
  <si>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</si>
  <si>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</si>
  <si>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</si>
  <si>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</si>
  <si>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</si>
  <si>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</si>
  <si>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</si>
  <si>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</si>
  <si>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</si>
  <si>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</si>
  <si>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</si>
  <si>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</si>
  <si>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</si>
  <si>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</si>
  <si>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</si>
  <si>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</si>
  <si>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</si>
  <si>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</si>
  <si>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</si>
  <si>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</si>
  <si>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</si>
  <si>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</si>
  <si>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</si>
  <si>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</si>
  <si>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</si>
  <si>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</si>
  <si>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</si>
  <si>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</si>
  <si>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</si>
  <si>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</si>
  <si>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</si>
  <si>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</si>
  <si>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</si>
  <si>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</si>
  <si>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</si>
  <si>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</si>
  <si>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</si>
  <si>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</si>
  <si>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</si>
  <si>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</si>
  <si>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</si>
  <si>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</si>
  <si>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</si>
  <si>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</si>
  <si>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</si>
  <si>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</si>
  <si>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</si>
  <si>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</si>
  <si>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</si>
  <si>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</si>
  <si>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</si>
  <si>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</si>
  <si>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</si>
  <si>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</si>
  <si>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</si>
  <si>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</si>
  <si>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</si>
  <si>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</si>
  <si>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</si>
  <si>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</si>
  <si>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</si>
  <si>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</si>
  <si>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</si>
  <si>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</si>
  <si>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</si>
  <si>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</si>
  <si>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</si>
  <si>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</si>
  <si>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</si>
  <si>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</si>
  <si>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</si>
  <si>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</si>
  <si>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</si>
  <si>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</si>
  <si>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</si>
  <si>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</si>
  <si>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</si>
  <si>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</si>
  <si>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</si>
  <si>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</si>
  <si>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</si>
  <si>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</si>
  <si>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</si>
  <si>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</si>
  <si>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</si>
  <si>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</si>
  <si>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</si>
  <si>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</si>
  <si>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</si>
  <si>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</si>
  <si>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</si>
  <si>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</si>
  <si>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</si>
  <si>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</si>
  <si>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</si>
  <si>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</si>
  <si>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</si>
  <si>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</si>
  <si>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</si>
  <si>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</si>
  <si>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</si>
  <si>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</si>
  <si>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</si>
  <si>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</si>
  <si>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</si>
  <si>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</si>
  <si>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</si>
  <si>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</si>
  <si>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</si>
  <si>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</si>
  <si>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</si>
  <si>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</si>
  <si>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</si>
  <si>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</si>
  <si>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</si>
  <si>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</si>
  <si>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</si>
  <si>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</si>
  <si>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</si>
  <si>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</si>
  <si>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</si>
  <si>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</si>
  <si>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</si>
  <si>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</si>
  <si>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</si>
  <si>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</si>
  <si>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</si>
  <si>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</si>
  <si>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</si>
  <si>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</si>
  <si>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</si>
  <si>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</si>
  <si>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</si>
  <si>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</si>
  <si>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</si>
  <si>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</si>
  <si>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</si>
  <si>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</si>
  <si>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</si>
  <si>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</si>
  <si>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</si>
  <si>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</si>
  <si>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</si>
  <si>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</si>
  <si>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</si>
  <si>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</si>
  <si>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</si>
  <si>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</si>
  <si>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</si>
  <si>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</si>
  <si>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</si>
  <si>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</si>
  <si>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</si>
  <si>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</si>
  <si>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</si>
  <si>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</si>
  <si>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</si>
  <si>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</si>
  <si>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</si>
  <si>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</si>
  <si>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</si>
  <si>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</si>
  <si>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</si>
  <si>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</si>
  <si>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</si>
  <si>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</si>
  <si>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</si>
  <si>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</si>
  <si>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</si>
  <si>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</si>
  <si>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</si>
  <si>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</si>
  <si>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</si>
  <si>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</si>
  <si>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</si>
  <si>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</si>
  <si>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</si>
  <si>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</si>
  <si>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</si>
  <si>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</si>
  <si>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</si>
  <si>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</si>
  <si>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</si>
  <si>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</si>
  <si>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</si>
  <si>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</si>
  <si>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</si>
  <si>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</si>
  <si>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</si>
  <si>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</si>
  <si>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</si>
  <si>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</si>
  <si>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</si>
  <si>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</si>
  <si>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</si>
  <si>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</si>
  <si>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</si>
  <si>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</si>
  <si>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</si>
  <si>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</si>
  <si>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</si>
  <si>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</si>
  <si>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</si>
  <si>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</si>
  <si>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</si>
  <si>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</si>
  <si>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</si>
  <si>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</si>
  <si>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</si>
  <si>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</si>
  <si>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</si>
  <si>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</si>
  <si>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</si>
  <si>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</si>
  <si>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</si>
  <si>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</si>
  <si>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</si>
  <si>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</si>
  <si>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</si>
  <si>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</si>
  <si>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</si>
  <si>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</si>
  <si>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</si>
  <si>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</si>
  <si>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</si>
  <si>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</si>
  <si>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</si>
  <si>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</si>
  <si>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</si>
  <si>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</si>
  <si>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</si>
  <si>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</si>
  <si>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</si>
  <si>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</si>
  <si>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</si>
  <si>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</si>
  <si>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</si>
  <si>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</si>
  <si>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</si>
  <si>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</si>
  <si>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</si>
  <si>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</si>
  <si>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</si>
  <si>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</si>
  <si>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</si>
  <si>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</si>
  <si>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</si>
  <si>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</si>
  <si>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</si>
  <si>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</si>
  <si>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</si>
  <si>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</si>
  <si>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</si>
  <si>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</si>
  <si>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</si>
  <si>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</si>
  <si>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</si>
  <si>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</si>
  <si>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</si>
  <si>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</si>
  <si>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</si>
  <si>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</si>
  <si>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</si>
  <si>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</si>
  <si>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</si>
  <si>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</si>
  <si>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</si>
  <si>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</si>
  <si>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</si>
  <si>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</si>
  <si>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</si>
  <si>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</si>
  <si>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</si>
  <si>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</si>
  <si>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</si>
  <si>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</si>
  <si>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</si>
  <si>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</si>
  <si>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</si>
  <si>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</si>
  <si>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</si>
  <si>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</si>
  <si>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</si>
  <si>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</si>
  <si>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</si>
  <si>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</si>
  <si>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</si>
  <si>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</si>
  <si>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</si>
  <si>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</si>
  <si>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</si>
  <si>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</si>
  <si>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</si>
  <si>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</si>
  <si>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</si>
  <si>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</si>
  <si>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</si>
  <si>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</si>
  <si>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</si>
  <si>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</si>
  <si>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</si>
  <si>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</si>
  <si>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</si>
  <si>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</si>
  <si>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</si>
  <si>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</si>
  <si>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</si>
  <si>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</si>
  <si>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</si>
  <si>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</si>
  <si>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</si>
  <si>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</si>
  <si>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</si>
  <si>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</si>
  <si>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</si>
  <si>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</si>
  <si>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</si>
  <si>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</si>
  <si>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</si>
  <si>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</si>
  <si>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</si>
  <si>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</si>
  <si>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</si>
  <si>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</si>
  <si>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</si>
  <si>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</si>
  <si>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</si>
  <si>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</si>
  <si>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</si>
  <si>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</si>
  <si>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</si>
  <si>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</si>
  <si>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</si>
  <si>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</si>
  <si>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</si>
  <si>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</si>
  <si>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</si>
  <si>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</si>
  <si>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</si>
  <si>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</si>
  <si>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</si>
  <si>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</si>
  <si>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</si>
  <si>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</si>
  <si>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</si>
  <si>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</si>
  <si>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</si>
  <si>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</si>
  <si>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</si>
  <si>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</si>
  <si>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</si>
  <si>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</si>
  <si>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</si>
  <si>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</si>
  <si>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</si>
  <si>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</si>
  <si>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</si>
  <si>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</si>
  <si>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</si>
  <si>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</si>
  <si>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</si>
  <si>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</si>
  <si>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</si>
  <si>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</si>
  <si>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</si>
  <si>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</si>
  <si>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</si>
  <si>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</si>
  <si>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</si>
  <si>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</si>
  <si>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</si>
  <si>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</si>
  <si>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</si>
  <si>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</si>
  <si>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</si>
  <si>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</si>
  <si>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</si>
  <si>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</si>
  <si>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</si>
  <si>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</si>
  <si>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</si>
  <si>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</si>
  <si>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</si>
  <si>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</si>
  <si>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</si>
  <si>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</si>
  <si>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</si>
  <si>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</si>
  <si>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</si>
  <si>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</si>
  <si>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</si>
  <si>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</si>
  <si>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</si>
  <si>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</si>
  <si>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</si>
  <si>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</si>
  <si>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</si>
  <si>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</si>
  <si>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</si>
  <si>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</si>
  <si>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</si>
  <si>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</si>
  <si>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</si>
  <si>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</si>
  <si>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</si>
  <si>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</si>
  <si>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</si>
  <si>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</si>
  <si>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</si>
  <si>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</si>
  <si>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</si>
  <si>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</si>
  <si>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</si>
  <si>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</si>
  <si>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</si>
  <si>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</si>
  <si>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</si>
  <si>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</si>
  <si>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</si>
  <si>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</si>
  <si>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</si>
  <si>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</si>
  <si>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</si>
  <si>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</si>
  <si>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</si>
  <si>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</si>
  <si>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</si>
  <si>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</si>
  <si>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</si>
  <si>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</si>
  <si>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</si>
  <si>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</si>
  <si>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</si>
  <si>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</si>
  <si>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</si>
  <si>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</si>
  <si>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</si>
  <si>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</si>
  <si>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</si>
  <si>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</si>
  <si>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</si>
  <si>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</si>
  <si>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</si>
  <si>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</si>
  <si>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</si>
  <si>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</si>
  <si>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</si>
  <si>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</si>
  <si>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</si>
  <si>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</si>
  <si>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</si>
  <si>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</si>
  <si>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</si>
  <si>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</si>
  <si>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</si>
  <si>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</si>
  <si>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</si>
  <si>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</si>
  <si>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</si>
  <si>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</si>
  <si>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</si>
  <si>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</si>
  <si>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</si>
  <si>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</si>
  <si>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</si>
  <si>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</si>
  <si>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</si>
  <si>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</si>
  <si>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</si>
  <si>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</si>
  <si>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</si>
  <si>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</si>
  <si>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</si>
  <si>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</si>
  <si>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</si>
  <si>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</si>
  <si>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</si>
  <si>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</si>
  <si>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</si>
  <si>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</si>
  <si>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</si>
  <si>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</si>
  <si>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</si>
  <si>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</si>
  <si>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</si>
  <si>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</si>
  <si>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</si>
  <si>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</si>
  <si>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</si>
  <si>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</si>
  <si>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</si>
  <si>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</si>
  <si>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</si>
  <si>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</si>
  <si>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</si>
  <si>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</si>
  <si>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</si>
  <si>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</si>
  <si>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</si>
  <si>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</si>
  <si>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</si>
  <si>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</si>
  <si>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</si>
  <si>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</si>
  <si>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</si>
  <si>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</si>
  <si>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</si>
  <si>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</si>
  <si>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</si>
  <si>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</si>
  <si>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</si>
  <si>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</si>
  <si>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</si>
  <si>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</si>
  <si>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</si>
  <si>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</si>
  <si>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</si>
  <si>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</si>
  <si>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</si>
  <si>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</si>
  <si>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</si>
  <si>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</si>
  <si>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</si>
  <si>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</si>
  <si>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</si>
  <si>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</si>
  <si>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</si>
  <si>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</si>
  <si>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</si>
  <si>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</si>
  <si>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</si>
  <si>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</si>
  <si>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</si>
  <si>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</si>
  <si>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</si>
  <si>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</si>
  <si>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</si>
  <si>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</si>
  <si>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</si>
  <si>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</si>
  <si>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</si>
  <si>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</si>
  <si>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</si>
  <si>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</si>
  <si>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</si>
  <si>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</si>
  <si>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</si>
  <si>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</si>
  <si>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</si>
  <si>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</si>
  <si>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</si>
  <si>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</si>
  <si>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</si>
  <si>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</si>
  <si>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</si>
  <si>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</si>
  <si>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</si>
  <si>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</si>
  <si>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</si>
  <si>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</si>
  <si>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</si>
  <si>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</si>
  <si>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</si>
  <si>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</si>
  <si>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</si>
  <si>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</si>
  <si>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</si>
  <si>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</si>
  <si>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</si>
  <si>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</si>
  <si>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</si>
  <si>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</si>
  <si>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</si>
  <si>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</si>
  <si>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</si>
  <si>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</si>
  <si>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</si>
  <si>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</si>
  <si>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</si>
  <si>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</si>
  <si>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</si>
  <si>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</si>
  <si>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</si>
  <si>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</si>
  <si>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</si>
  <si>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</si>
  <si>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</si>
  <si>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</si>
  <si>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</si>
  <si>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</si>
  <si>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</si>
  <si>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</si>
  <si>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</si>
  <si>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</si>
  <si>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</si>
  <si>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</si>
  <si>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</si>
  <si>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</si>
  <si>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</si>
  <si>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</si>
  <si>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</si>
  <si>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</si>
  <si>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</si>
  <si>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</si>
  <si>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</si>
  <si>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</si>
  <si>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</si>
  <si>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</si>
  <si>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</si>
  <si>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</si>
  <si>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</si>
  <si>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</si>
  <si>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</si>
  <si>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</si>
  <si>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</si>
  <si>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</si>
  <si>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</si>
  <si>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</si>
  <si>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</si>
  <si>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</si>
  <si>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</si>
  <si>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</si>
  <si>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</si>
  <si>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</si>
  <si>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</si>
  <si>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</si>
  <si>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</si>
  <si>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</si>
  <si>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</si>
  <si>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</si>
  <si>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</si>
  <si>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</si>
  <si>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</si>
  <si>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</si>
  <si>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</si>
  <si>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</si>
  <si>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</si>
  <si>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</si>
  <si>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</si>
  <si>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</si>
  <si>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</si>
  <si>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</si>
  <si>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</si>
  <si>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</si>
  <si>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</si>
  <si>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</si>
  <si>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</si>
  <si>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</si>
  <si>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</si>
  <si>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</si>
  <si>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</si>
  <si>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</si>
  <si>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</si>
  <si>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</si>
  <si>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</si>
  <si>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</si>
  <si>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</si>
  <si>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</si>
  <si>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</si>
  <si>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</si>
  <si>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</si>
  <si>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</si>
  <si>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</si>
  <si>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</si>
  <si>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</si>
  <si>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</si>
  <si>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</si>
  <si>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</si>
  <si>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</si>
  <si>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</si>
  <si>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</si>
  <si>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</si>
  <si>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</si>
  <si>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</si>
  <si>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</si>
  <si>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</si>
  <si>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</si>
  <si>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</si>
  <si>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</si>
  <si>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</si>
  <si>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</si>
  <si>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</si>
  <si>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</si>
  <si>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</si>
  <si>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</si>
  <si>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</si>
  <si>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</si>
  <si>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</si>
  <si>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</si>
  <si>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</si>
  <si>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</si>
  <si>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</si>
  <si>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</si>
  <si>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</si>
  <si>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</si>
  <si>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</si>
  <si>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</si>
  <si>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</si>
  <si>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</si>
  <si>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</si>
  <si>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</si>
  <si>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</si>
  <si>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</si>
  <si>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</si>
  <si>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</si>
  <si>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</si>
  <si>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</si>
  <si>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</si>
  <si>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</si>
  <si>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</si>
  <si>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</si>
  <si>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</si>
  <si>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</si>
  <si>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</si>
  <si>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</si>
  <si>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</si>
  <si>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</si>
  <si>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</si>
  <si>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</si>
  <si>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</si>
  <si>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</si>
  <si>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</si>
  <si>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</si>
  <si>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</si>
  <si>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</si>
  <si>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</si>
  <si>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</si>
  <si>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</si>
  <si>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</si>
  <si>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</si>
  <si>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</si>
  <si>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</si>
  <si>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</si>
  <si>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</si>
  <si>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</si>
  <si>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</si>
  <si>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</si>
  <si>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</si>
  <si>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</si>
  <si>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</si>
  <si>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</si>
  <si>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</si>
  <si>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</si>
  <si>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</si>
  <si>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</si>
  <si>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</si>
  <si>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</si>
  <si>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</si>
  <si>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</si>
  <si>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</si>
  <si>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</si>
  <si>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</si>
  <si>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</si>
  <si>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</si>
  <si>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</si>
  <si>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</si>
  <si>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</si>
  <si>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</si>
  <si>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</si>
  <si>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</si>
  <si>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</si>
  <si>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</si>
  <si>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</si>
  <si>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</si>
  <si>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</si>
  <si>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</si>
  <si>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</si>
  <si>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</si>
  <si>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</si>
  <si>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</si>
  <si>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</si>
  <si>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</si>
  <si>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</si>
  <si>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</si>
  <si>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</si>
  <si>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</si>
  <si>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</si>
  <si>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</si>
  <si>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</si>
  <si>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</si>
  <si>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</si>
  <si>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</si>
  <si>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</si>
  <si>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</si>
  <si>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</si>
  <si>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</si>
  <si>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</si>
  <si>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</si>
  <si>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</si>
  <si>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</si>
  <si>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</si>
  <si>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</si>
  <si>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</si>
  <si>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</si>
  <si>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</si>
  <si>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</si>
  <si>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</si>
  <si>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</si>
  <si>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</si>
  <si>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</si>
  <si>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</si>
  <si>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</si>
  <si>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</si>
  <si>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</si>
  <si>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</si>
  <si>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</si>
  <si>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</si>
  <si>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</si>
  <si>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</si>
  <si>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</si>
  <si>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</si>
  <si>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</si>
  <si>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</si>
  <si>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</si>
  <si>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</si>
  <si>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</si>
  <si>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</si>
  <si>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</si>
  <si>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</si>
  <si>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</si>
  <si>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</si>
  <si>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</si>
  <si>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</si>
  <si>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</si>
  <si>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</si>
  <si>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</si>
  <si>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</si>
  <si>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</si>
  <si>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</si>
  <si>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</si>
  <si>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</si>
  <si>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</si>
  <si>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</si>
  <si>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</si>
  <si>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</si>
  <si>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</si>
  <si>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</si>
  <si>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</si>
  <si>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</si>
  <si>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</si>
  <si>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</si>
  <si>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</si>
  <si>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</si>
  <si>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</si>
  <si>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</si>
  <si>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</si>
  <si>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</si>
  <si>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</si>
  <si>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</si>
  <si>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</si>
  <si>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</si>
  <si>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</si>
  <si>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</si>
  <si>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</si>
  <si>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</si>
  <si>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</si>
  <si>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</si>
  <si>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</si>
  <si>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</si>
  <si>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</si>
  <si>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</si>
  <si>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</si>
  <si>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</si>
  <si>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</si>
  <si>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</si>
  <si>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</si>
  <si>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</si>
  <si>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</si>
  <si>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</si>
  <si>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</si>
  <si>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</si>
  <si>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</si>
  <si>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</si>
  <si>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</si>
  <si>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</si>
  <si>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</si>
  <si>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</si>
  <si>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</si>
  <si>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</si>
  <si>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</si>
  <si>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</si>
  <si>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</si>
  <si>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</si>
  <si>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</si>
  <si>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</si>
  <si>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</si>
  <si>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</si>
  <si>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</si>
  <si>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</si>
  <si>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</si>
  <si>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</si>
  <si>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</si>
  <si>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</si>
  <si>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</si>
  <si>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</si>
  <si>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</si>
  <si>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</si>
  <si>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</si>
  <si>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</si>
  <si>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</si>
  <si>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</si>
  <si>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</si>
  <si>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</si>
  <si>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</si>
  <si>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</si>
  <si>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</si>
  <si>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</si>
  <si>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</si>
  <si>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</si>
  <si>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</si>
  <si>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</si>
  <si>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</si>
  <si>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</si>
  <si>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</si>
  <si>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</si>
  <si>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</si>
  <si>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</si>
  <si>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</si>
  <si>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</si>
  <si>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</si>
  <si>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</si>
  <si>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</si>
  <si>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</si>
  <si>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</si>
  <si>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</si>
  <si>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</si>
  <si>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</si>
  <si>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</si>
  <si>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</si>
  <si>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</si>
  <si>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</si>
  <si>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</si>
  <si>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</si>
  <si>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</si>
  <si>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</si>
  <si>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</si>
  <si>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</si>
  <si>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</si>
  <si>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</si>
  <si>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</si>
  <si>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</si>
  <si>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</si>
  <si>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</si>
  <si>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</si>
  <si>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</si>
  <si>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</si>
  <si>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</si>
  <si>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</si>
  <si>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</si>
  <si>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</si>
  <si>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</si>
  <si>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</si>
  <si>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</si>
  <si>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</si>
  <si>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</si>
  <si>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</si>
  <si>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</si>
  <si>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</si>
  <si>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</si>
  <si>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</si>
  <si>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</si>
  <si>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</si>
  <si>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</si>
  <si>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</si>
  <si>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</si>
  <si>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</si>
  <si>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</si>
  <si>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</si>
  <si>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</si>
  <si>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</si>
  <si>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</si>
  <si>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</si>
  <si>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</si>
  <si>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</si>
  <si>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</si>
  <si>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</si>
  <si>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</si>
  <si>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</si>
  <si>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</si>
  <si>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</si>
  <si>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</si>
  <si>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</si>
  <si>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</si>
  <si>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</si>
  <si>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</si>
  <si>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</si>
  <si>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</si>
  <si>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</si>
  <si>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</si>
  <si>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</si>
  <si>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</si>
  <si>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</si>
  <si>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</si>
  <si>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</si>
  <si>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</si>
  <si>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</si>
  <si>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</si>
  <si>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</si>
  <si>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</si>
  <si>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</si>
  <si>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</si>
  <si>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</si>
  <si>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</si>
  <si>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</si>
  <si>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</si>
  <si>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</si>
  <si>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</si>
  <si>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</si>
  <si>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</si>
  <si>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</si>
  <si>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</si>
  <si>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</si>
  <si>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</si>
  <si>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</si>
  <si>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</si>
  <si>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</si>
  <si>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</si>
  <si>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</si>
  <si>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</si>
  <si>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</si>
  <si>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</si>
  <si>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</si>
  <si>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</si>
  <si>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</si>
  <si>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</si>
  <si>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</si>
  <si>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</si>
  <si>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</si>
  <si>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</si>
  <si>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</si>
  <si>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</si>
  <si>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</si>
  <si>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</si>
  <si>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</si>
  <si>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</si>
  <si>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</si>
  <si>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</si>
  <si>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</si>
  <si>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</si>
  <si>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</si>
  <si>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</si>
  <si>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</si>
  <si>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</si>
  <si>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</si>
  <si>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</si>
  <si>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</si>
  <si>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</si>
  <si>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</si>
  <si>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</si>
  <si>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</si>
  <si>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</si>
  <si>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</si>
  <si>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</si>
  <si>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</si>
  <si>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</si>
  <si>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</si>
  <si>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</si>
  <si>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</si>
  <si>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</si>
  <si>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</si>
  <si>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</si>
  <si>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</si>
  <si>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</si>
  <si>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</si>
  <si>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</si>
  <si>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</si>
  <si>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</si>
  <si>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</si>
  <si>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</si>
  <si>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</si>
  <si>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</si>
  <si>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</si>
  <si>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</si>
  <si>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</si>
  <si>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</si>
  <si>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</si>
  <si>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</si>
  <si>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</si>
  <si>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</si>
  <si>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</si>
  <si>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</si>
  <si>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</si>
  <si>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</si>
  <si>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</si>
  <si>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</si>
  <si>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</si>
  <si>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</si>
  <si>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</si>
  <si>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</si>
  <si>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</si>
  <si>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</si>
  <si>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</si>
  <si>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</si>
  <si>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</si>
  <si>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</si>
  <si>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</si>
  <si>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</si>
  <si>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</si>
  <si>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</si>
  <si>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</si>
  <si>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</si>
  <si>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</si>
  <si>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</si>
  <si>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</si>
  <si>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</si>
  <si>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</si>
  <si>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</si>
  <si>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</si>
  <si>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</si>
  <si>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</si>
  <si>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</si>
  <si>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</si>
  <si>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</si>
  <si>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</si>
  <si>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</si>
  <si>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</si>
  <si>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</si>
  <si>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</si>
  <si>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</si>
  <si>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</si>
  <si>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</si>
  <si>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</si>
  <si>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</si>
  <si>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</si>
  <si>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</si>
  <si>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</si>
  <si>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</si>
  <si>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</si>
  <si>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</si>
  <si>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</si>
  <si>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</si>
  <si>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</si>
  <si>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</si>
  <si>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</si>
  <si>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</si>
  <si>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</si>
  <si>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</si>
  <si>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</si>
  <si>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</si>
  <si>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</si>
  <si>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</si>
  <si>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</si>
  <si>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</si>
  <si>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</si>
  <si>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</si>
  <si>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</si>
  <si>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</si>
  <si>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</si>
  <si>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</si>
  <si>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</si>
  <si>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</si>
  <si>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</si>
  <si>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</si>
  <si>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</si>
  <si>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</si>
  <si>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</si>
  <si>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</si>
  <si>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</si>
  <si>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</si>
  <si>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</si>
  <si>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</si>
  <si>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</si>
  <si>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</si>
  <si>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</si>
  <si>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</si>
  <si>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</si>
  <si>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</si>
  <si>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</si>
  <si>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</si>
  <si>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</si>
  <si>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</si>
  <si>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</si>
  <si>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</si>
  <si>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</si>
  <si>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</si>
  <si>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</si>
  <si>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</si>
  <si>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</si>
  <si>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</si>
  <si>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</si>
  <si>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</si>
  <si>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</si>
  <si>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</si>
  <si>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</si>
  <si>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</si>
  <si>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</si>
  <si>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</si>
  <si>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</si>
  <si>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</si>
  <si>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</si>
  <si>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</si>
  <si>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</si>
  <si>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</si>
  <si>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</si>
  <si>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</si>
  <si>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</si>
  <si>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</si>
  <si>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</si>
  <si>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</si>
  <si>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</si>
  <si>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</si>
  <si>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</si>
  <si>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</si>
  <si>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</si>
  <si>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</si>
  <si>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</si>
  <si>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</si>
  <si>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</si>
  <si>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</si>
  <si>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</si>
  <si>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</si>
  <si>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</si>
  <si>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</si>
  <si>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</si>
  <si>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</si>
  <si>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</si>
  <si>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</si>
  <si>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</si>
  <si>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</si>
  <si>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</si>
  <si>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</si>
  <si>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</si>
  <si>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</si>
  <si>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</si>
  <si>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</si>
  <si>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</si>
  <si>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</si>
  <si>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</si>
  <si>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</si>
  <si>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</si>
  <si>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</si>
  <si>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</si>
  <si>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</si>
  <si>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</si>
  <si>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</si>
  <si>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</si>
  <si>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</si>
  <si>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</si>
  <si>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</si>
  <si>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</si>
  <si>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</si>
  <si>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</si>
  <si>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</si>
  <si>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</si>
  <si>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</si>
  <si>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</si>
  <si>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</si>
  <si>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</si>
  <si>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</si>
  <si>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</si>
  <si>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</si>
  <si>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</si>
  <si>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</si>
  <si>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</si>
  <si>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</si>
  <si>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</si>
  <si>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</si>
  <si>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</si>
  <si>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</si>
  <si>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</si>
  <si>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</si>
  <si>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</si>
  <si>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</si>
  <si>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</si>
  <si>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</si>
  <si>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</si>
  <si>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</si>
  <si>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</si>
  <si>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</si>
  <si>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</si>
  <si>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</si>
  <si>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</si>
  <si>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</si>
  <si>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</si>
  <si>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</si>
  <si>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</si>
  <si>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</si>
  <si>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</si>
  <si>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</si>
  <si>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</si>
  <si>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</si>
  <si>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</si>
  <si>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</si>
  <si>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</si>
  <si>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</si>
  <si>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</si>
  <si>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</si>
  <si>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</si>
  <si>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</si>
  <si>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</si>
  <si>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</si>
  <si>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</si>
  <si>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</si>
  <si>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</si>
  <si>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</si>
  <si>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</si>
  <si>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</si>
  <si>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</si>
  <si>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</si>
  <si>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</si>
  <si>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</si>
  <si>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</si>
  <si>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</si>
  <si>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</si>
  <si>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</si>
  <si>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</si>
  <si>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</si>
  <si>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</si>
  <si>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</si>
  <si>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</si>
  <si>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</si>
  <si>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</si>
  <si>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</si>
  <si>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</si>
  <si>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</si>
  <si>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</si>
  <si>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</si>
  <si>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</si>
  <si>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</si>
  <si>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</si>
  <si>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</si>
  <si>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</si>
  <si>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</si>
  <si>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</si>
  <si>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</si>
  <si>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</si>
  <si>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</si>
  <si>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</si>
  <si>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</si>
  <si>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</si>
  <si>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</si>
  <si>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</si>
  <si>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</si>
  <si>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</si>
  <si>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</si>
  <si>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</si>
  <si>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</si>
  <si>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</si>
  <si>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</si>
  <si>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</si>
  <si>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</si>
  <si>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</si>
  <si>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</si>
  <si>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</si>
  <si>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</si>
  <si>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</si>
  <si>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</si>
  <si>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</si>
  <si>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</si>
  <si>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</si>
  <si>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</si>
  <si>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</si>
  <si>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</si>
  <si>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</si>
  <si>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</si>
  <si>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</si>
  <si>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</si>
  <si>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</si>
  <si>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</si>
  <si>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</si>
  <si>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</si>
  <si>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</si>
  <si>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</si>
  <si>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</si>
  <si>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</si>
  <si>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</si>
  <si>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</si>
  <si>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</si>
  <si>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</si>
  <si>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</si>
  <si>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</si>
  <si>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</si>
  <si>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</si>
  <si>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</si>
  <si>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</si>
  <si>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</si>
  <si>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</si>
  <si>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</si>
  <si>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</si>
  <si>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</si>
  <si>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</si>
  <si>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</si>
  <si>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</si>
  <si>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</si>
  <si>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</si>
  <si>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</si>
  <si>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</si>
  <si>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</si>
  <si>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</si>
  <si>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</si>
  <si>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</si>
  <si>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</si>
  <si>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</si>
  <si>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</si>
  <si>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</si>
  <si>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</si>
  <si>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</si>
  <si>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</si>
  <si>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</si>
  <si>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</si>
  <si>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</si>
  <si>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</si>
  <si>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</si>
  <si>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</si>
  <si>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</si>
  <si>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</si>
  <si>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</si>
  <si>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</si>
  <si>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</si>
  <si>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</si>
  <si>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</si>
  <si>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</si>
  <si>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</si>
  <si>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</si>
  <si>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</si>
  <si>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</si>
  <si>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</si>
  <si>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</si>
  <si>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</si>
  <si>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</si>
  <si>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</si>
  <si>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</si>
  <si>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</si>
  <si>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</si>
  <si>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</si>
  <si>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</si>
  <si>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</si>
  <si>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</si>
  <si>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</si>
  <si>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</si>
  <si>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</si>
  <si>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</si>
  <si>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</si>
  <si>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</si>
  <si>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</si>
  <si>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</si>
  <si>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</si>
  <si>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</si>
  <si>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</si>
  <si>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</si>
  <si>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</si>
  <si>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</si>
  <si>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</si>
  <si>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</si>
  <si>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</si>
  <si>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</si>
  <si>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</si>
  <si>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</si>
  <si>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</si>
  <si>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</si>
  <si>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</si>
  <si>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</si>
  <si>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</si>
  <si>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</si>
  <si>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</si>
  <si>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</si>
  <si>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</si>
  <si>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</si>
  <si>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</si>
  <si>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</si>
  <si>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</si>
  <si>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</si>
  <si>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</si>
  <si>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</si>
  <si>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</si>
  <si>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</si>
  <si>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</si>
  <si>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</si>
  <si>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</si>
  <si>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</si>
  <si>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</si>
  <si>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</si>
  <si>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</si>
  <si>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</si>
  <si>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</si>
  <si>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</si>
  <si>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</si>
  <si>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</si>
  <si>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</si>
  <si>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</si>
  <si>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</si>
  <si>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</si>
  <si>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</si>
  <si>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</si>
  <si>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</si>
  <si>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</si>
  <si>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</si>
  <si>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</si>
  <si>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</si>
  <si>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</si>
  <si>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</si>
  <si>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</si>
  <si>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</si>
  <si>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</si>
  <si>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</si>
  <si>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</si>
  <si>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</si>
  <si>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</si>
  <si>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</si>
  <si>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</si>
  <si>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</si>
  <si>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</si>
  <si>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</si>
  <si>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</si>
  <si>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</si>
  <si>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</si>
  <si>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</si>
  <si>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</si>
  <si>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</si>
  <si>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</si>
  <si>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</si>
  <si>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</si>
  <si>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</si>
  <si>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</si>
  <si>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</si>
  <si>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</si>
  <si>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</si>
  <si>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</si>
  <si>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</si>
  <si>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</si>
  <si>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</si>
  <si>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</si>
  <si>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</si>
  <si>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</si>
  <si>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</si>
  <si>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</si>
  <si>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</si>
  <si>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</si>
  <si>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</si>
  <si>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</si>
  <si>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</si>
  <si>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</si>
  <si>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</si>
  <si>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</si>
  <si>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</si>
  <si>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</si>
  <si>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</si>
  <si>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</si>
  <si>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</si>
  <si>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</si>
  <si>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</si>
  <si>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</si>
  <si>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</si>
  <si>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</si>
  <si>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</si>
  <si>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</si>
  <si>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</si>
  <si>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</si>
  <si>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</si>
  <si>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</si>
  <si>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</si>
  <si>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</si>
  <si>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</si>
  <si>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</si>
  <si>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</si>
  <si>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</si>
  <si>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</si>
  <si>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</si>
  <si>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</si>
  <si>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</si>
  <si>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</si>
  <si>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</si>
  <si>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</si>
  <si>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</si>
  <si>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</si>
  <si>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</si>
  <si>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</si>
  <si>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</si>
  <si>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</si>
  <si>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</si>
  <si>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</si>
  <si>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</si>
  <si>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</si>
  <si>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</si>
  <si>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</si>
  <si>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</si>
  <si>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</si>
  <si>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</si>
  <si>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</si>
  <si>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</si>
  <si>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</si>
  <si>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</si>
  <si>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</si>
  <si>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</si>
  <si>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</si>
  <si>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</si>
  <si>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</si>
  <si>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</si>
  <si>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</si>
  <si>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</si>
  <si>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</si>
  <si>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</si>
  <si>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</si>
  <si>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</si>
  <si>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</si>
  <si>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</si>
  <si>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</si>
  <si>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</si>
  <si>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</si>
  <si>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</si>
  <si>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</si>
  <si>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</si>
  <si>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</si>
  <si>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</si>
  <si>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</si>
  <si>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</si>
  <si>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</si>
  <si>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</si>
  <si>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</si>
  <si>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</si>
  <si>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</si>
  <si>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</si>
  <si>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</si>
  <si>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</si>
  <si>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</si>
  <si>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</si>
  <si>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</si>
  <si>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</si>
  <si>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</si>
  <si>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</si>
  <si>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</si>
  <si>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</si>
  <si>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</si>
  <si>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</si>
  <si>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</si>
  <si>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</si>
  <si>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</si>
  <si>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</si>
  <si>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</si>
  <si>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</si>
  <si>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</si>
  <si>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</si>
  <si>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</si>
  <si>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</si>
  <si>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</si>
  <si>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</si>
  <si>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</si>
  <si>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</si>
  <si>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</si>
  <si>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</si>
  <si>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</si>
  <si>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</si>
  <si>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</si>
  <si>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</si>
  <si>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</si>
  <si>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</si>
  <si>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</si>
  <si>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</si>
  <si>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</si>
  <si>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</si>
  <si>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</si>
  <si>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</si>
  <si>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</si>
  <si>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</si>
  <si>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</si>
  <si>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</si>
  <si>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</si>
  <si>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</si>
  <si>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</si>
  <si>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</si>
  <si>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</si>
  <si>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</si>
  <si>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</si>
  <si>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</si>
  <si>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</si>
  <si>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</si>
  <si>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</si>
  <si>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</si>
  <si>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</si>
  <si>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</si>
  <si>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</si>
  <si>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</si>
  <si>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</si>
  <si>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</si>
  <si>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</si>
  <si>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</si>
  <si>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</si>
  <si>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</si>
  <si>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</si>
  <si>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</si>
  <si>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</si>
  <si>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</si>
  <si>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</si>
  <si>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</si>
  <si>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</si>
  <si>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</si>
  <si>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</si>
  <si>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</si>
  <si>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</si>
  <si>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</si>
  <si>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</si>
  <si>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</si>
  <si>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</si>
  <si>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</si>
  <si>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</si>
  <si>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</si>
  <si>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</si>
  <si>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</si>
  <si>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</si>
  <si>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</si>
  <si>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</si>
  <si>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</si>
  <si>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</si>
  <si>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</si>
  <si>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</si>
  <si>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</si>
  <si>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</si>
  <si>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</si>
  <si>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</si>
  <si>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</si>
  <si>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</si>
  <si>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</si>
  <si>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</si>
  <si>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</si>
  <si>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</si>
  <si>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</si>
  <si>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</si>
  <si>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</si>
  <si>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</si>
  <si>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</si>
  <si>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</si>
  <si>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</si>
  <si>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</si>
  <si>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</si>
  <si>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</si>
  <si>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</si>
  <si>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</si>
  <si>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</si>
  <si>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</si>
  <si>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</si>
  <si>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</si>
  <si>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</si>
  <si>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</si>
  <si>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</si>
  <si>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</si>
  <si>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</si>
  <si>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</si>
  <si>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</si>
  <si>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</si>
  <si>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</si>
  <si>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</si>
  <si>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</si>
  <si>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</si>
  <si>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</si>
  <si>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</si>
  <si>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</si>
  <si>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</si>
  <si>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</si>
  <si>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</si>
  <si>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</si>
  <si>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</si>
  <si>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</si>
  <si>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</si>
  <si>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</si>
  <si>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</si>
  <si>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</si>
  <si>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</si>
  <si>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</si>
  <si>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</si>
  <si>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</si>
  <si>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</si>
  <si>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</si>
  <si>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</si>
  <si>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</si>
  <si>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</si>
  <si>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</si>
  <si>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</si>
  <si>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</si>
  <si>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</si>
  <si>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</si>
  <si>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</si>
  <si>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</si>
  <si>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</si>
  <si>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</si>
  <si>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</si>
  <si>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</si>
  <si>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</si>
  <si>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</si>
  <si>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</si>
  <si>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</si>
  <si>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</si>
  <si>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</si>
  <si>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</si>
  <si>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</si>
  <si>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</si>
  <si>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</si>
  <si>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</si>
  <si>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</si>
  <si>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</si>
  <si>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</si>
  <si>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</si>
  <si>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</si>
  <si>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</si>
  <si>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</si>
  <si>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</si>
  <si>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</si>
  <si>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</si>
  <si>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</si>
  <si>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</si>
  <si>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</si>
  <si>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</si>
  <si>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</si>
  <si>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</si>
  <si>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</si>
  <si>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</si>
  <si>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</si>
  <si>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</si>
  <si>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</si>
  <si>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</si>
  <si>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</si>
  <si>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</si>
  <si>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</si>
  <si>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</si>
  <si>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</si>
  <si>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</si>
  <si>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</si>
  <si>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</si>
  <si>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</si>
  <si>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</si>
  <si>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</si>
  <si>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</si>
  <si>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</si>
  <si>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</si>
  <si>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</si>
  <si>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</si>
  <si>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</si>
  <si>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</si>
  <si>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</si>
  <si>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</si>
  <si>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</si>
  <si>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</si>
  <si>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</si>
  <si>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</si>
  <si>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</si>
  <si>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</si>
  <si>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</si>
  <si>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</si>
  <si>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</si>
  <si>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</si>
  <si>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</si>
  <si>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</si>
  <si>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</si>
  <si>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</si>
  <si>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</si>
  <si>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</si>
  <si>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</si>
  <si>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</si>
  <si>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</si>
  <si>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</si>
  <si>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</si>
  <si>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</si>
  <si>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</si>
  <si>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</si>
  <si>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</si>
  <si>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</si>
  <si>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</si>
  <si>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</si>
  <si>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</si>
  <si>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</si>
  <si>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</si>
  <si>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</si>
  <si>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</si>
  <si>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</si>
  <si>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</si>
  <si>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</si>
  <si>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</si>
  <si>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</si>
  <si>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</si>
  <si>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</si>
  <si>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</si>
  <si>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</si>
  <si>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</si>
  <si>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</si>
  <si>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</si>
  <si>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</si>
  <si>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</si>
  <si>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</si>
  <si>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</si>
  <si>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</si>
  <si>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</si>
  <si>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</si>
  <si>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</si>
  <si>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</si>
  <si>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</si>
  <si>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</si>
  <si>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</si>
  <si>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</si>
  <si>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</si>
  <si>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</si>
  <si>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</si>
  <si>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</si>
  <si>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</si>
  <si>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</si>
  <si>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</si>
  <si>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</si>
  <si>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</si>
  <si>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</si>
  <si>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</si>
  <si>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</si>
  <si>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</si>
  <si>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</si>
  <si>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</si>
  <si>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</si>
  <si>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</si>
  <si>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</si>
  <si>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</si>
  <si>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</si>
  <si>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</si>
  <si>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</si>
  <si>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</si>
  <si>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</si>
  <si>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</si>
  <si>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</si>
  <si>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</si>
  <si>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</si>
  <si>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</si>
  <si>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</si>
  <si>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</si>
  <si>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</si>
  <si>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</si>
  <si>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</si>
  <si>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</si>
  <si>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</si>
  <si>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</si>
  <si>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</si>
  <si>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</si>
  <si>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</si>
  <si>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</si>
  <si>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</si>
  <si>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</si>
  <si>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</si>
  <si>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</si>
  <si>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</si>
  <si>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</si>
  <si>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</si>
  <si>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</si>
  <si>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</si>
  <si>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</si>
  <si>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</si>
  <si>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</si>
  <si>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</si>
  <si>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</si>
  <si>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</si>
  <si>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</si>
  <si>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</si>
  <si>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</si>
  <si>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</si>
  <si>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</si>
  <si>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</si>
  <si>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</si>
  <si>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</si>
  <si>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</si>
  <si>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</si>
  <si>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</si>
  <si>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</si>
  <si>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</si>
  <si>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</si>
  <si>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</si>
  <si>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</si>
  <si>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</si>
  <si>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</si>
  <si>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</si>
  <si>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</si>
  <si>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</si>
  <si>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</si>
  <si>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</si>
  <si>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</si>
  <si>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</si>
  <si>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</si>
  <si>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</si>
  <si>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</si>
  <si>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</si>
  <si>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</si>
  <si>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</si>
  <si>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</si>
  <si>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</si>
  <si>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</si>
  <si>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</si>
  <si>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</si>
  <si>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</si>
  <si>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</si>
  <si>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</si>
  <si>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</si>
  <si>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</si>
  <si>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</si>
  <si>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</si>
  <si>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</si>
  <si>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</si>
  <si>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</si>
  <si>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</si>
  <si>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</si>
  <si>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</si>
  <si>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</si>
  <si>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</si>
  <si>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</si>
  <si>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</si>
  <si>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</si>
  <si>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</si>
  <si>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</si>
  <si>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</si>
  <si>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</si>
  <si>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</si>
  <si>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</si>
  <si>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</si>
  <si>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</si>
  <si>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</si>
  <si>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</si>
  <si>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</si>
  <si>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</si>
  <si>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</si>
  <si>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</si>
  <si>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</si>
  <si>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</si>
  <si>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</si>
  <si>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</si>
  <si>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</si>
  <si>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</si>
  <si>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</si>
  <si>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</si>
  <si>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</si>
  <si>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</si>
  <si>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</si>
  <si>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</si>
  <si>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</si>
  <si>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</si>
  <si>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</si>
  <si>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</si>
  <si>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</si>
  <si>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</si>
  <si>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</si>
  <si>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</si>
  <si>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</si>
  <si>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</si>
  <si>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</si>
  <si>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</si>
  <si>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</si>
  <si>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</si>
  <si>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</si>
  <si>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</si>
  <si>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</si>
  <si>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</si>
  <si>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</si>
  <si>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</si>
  <si>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</si>
  <si>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</si>
  <si>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</si>
  <si>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</si>
  <si>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</si>
  <si>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</si>
  <si>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</si>
  <si>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</si>
  <si>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</si>
  <si>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</si>
  <si>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</si>
  <si>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</si>
  <si>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</si>
  <si>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</si>
  <si>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</si>
  <si>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</si>
  <si>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</si>
  <si>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</si>
  <si>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</si>
  <si>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</si>
  <si>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</si>
  <si>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</si>
  <si>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</si>
  <si>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</si>
  <si>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</si>
  <si>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</si>
  <si>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</si>
  <si>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</si>
  <si>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</si>
  <si>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</si>
  <si>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</si>
  <si>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</si>
  <si>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</si>
  <si>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</si>
  <si>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</si>
  <si>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</si>
  <si>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</si>
  <si>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</si>
  <si>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</si>
  <si>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</si>
  <si>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</si>
  <si>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</si>
  <si>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</si>
  <si>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</si>
  <si>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</si>
  <si>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</si>
  <si>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</si>
  <si>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</si>
  <si>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</si>
  <si>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</si>
  <si>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</si>
  <si>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</si>
  <si>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</si>
  <si>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</si>
  <si>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</si>
  <si>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</si>
  <si>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</si>
  <si>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</si>
  <si>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</si>
  <si>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</si>
  <si>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</si>
  <si>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</si>
  <si>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</si>
  <si>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</si>
  <si>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</si>
  <si>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</si>
  <si>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</si>
  <si>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</si>
  <si>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</si>
  <si>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</si>
  <si>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</si>
  <si>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</si>
  <si>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</si>
  <si>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</si>
  <si>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</si>
  <si>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</si>
  <si>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</si>
  <si>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</si>
  <si>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</si>
  <si>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</si>
  <si>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</si>
  <si>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</si>
  <si>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</si>
  <si>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</si>
  <si>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</si>
  <si>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</si>
  <si>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</si>
  <si>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</si>
  <si>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</si>
  <si>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</si>
  <si>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</si>
  <si>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</si>
  <si>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</si>
  <si>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</si>
  <si>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</si>
  <si>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</si>
  <si>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</si>
  <si>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</si>
  <si>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</si>
  <si>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</si>
  <si>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</si>
  <si>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</si>
  <si>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</si>
  <si>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</si>
  <si>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</si>
  <si>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</si>
  <si>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</si>
  <si>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</si>
  <si>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</si>
  <si>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</si>
  <si>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</si>
  <si>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</si>
  <si>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</si>
  <si>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</si>
  <si>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</si>
  <si>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</si>
  <si>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</si>
  <si>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</si>
  <si>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</si>
  <si>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</si>
  <si>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</si>
  <si>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</si>
  <si>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</si>
  <si>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</si>
  <si>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</si>
  <si>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</si>
  <si>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</si>
  <si>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</si>
  <si>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</si>
  <si>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</si>
  <si>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</si>
  <si>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</si>
  <si>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</si>
  <si>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</si>
  <si>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</si>
  <si>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</si>
  <si>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</si>
  <si>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</si>
  <si>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</si>
  <si>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</si>
  <si>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</si>
  <si>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</si>
  <si>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</si>
  <si>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</si>
  <si>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</si>
  <si>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</si>
  <si>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</si>
  <si>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</si>
  <si>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</si>
  <si>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</si>
  <si>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</si>
  <si>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</si>
  <si>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</si>
  <si>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</si>
  <si>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</si>
  <si>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</si>
  <si>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</si>
  <si>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</si>
  <si>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</si>
  <si>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</si>
  <si>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</si>
  <si>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</si>
  <si>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</si>
  <si>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</si>
  <si>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</si>
  <si>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</si>
  <si>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</si>
  <si>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</si>
  <si>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</si>
  <si>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</si>
  <si>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</si>
  <si>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</si>
  <si>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</si>
  <si>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</si>
  <si>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</si>
  <si>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</si>
  <si>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</si>
  <si>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</si>
  <si>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</si>
  <si>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</si>
  <si>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</si>
  <si>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</si>
  <si>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</si>
  <si>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</si>
  <si>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</si>
  <si>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</si>
  <si>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</si>
  <si>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</si>
  <si>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</si>
  <si>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</si>
  <si>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</si>
  <si>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</si>
  <si>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</si>
  <si>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</si>
  <si>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</si>
  <si>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</si>
  <si>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</si>
  <si>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</si>
  <si>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</si>
  <si>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</si>
  <si>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</si>
  <si>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</si>
  <si>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</si>
  <si>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</si>
  <si>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</si>
  <si>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</si>
  <si>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</si>
  <si>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</si>
  <si>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</si>
  <si>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</si>
  <si>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</si>
  <si>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</si>
  <si>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</si>
  <si>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</si>
  <si>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</si>
  <si>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</si>
  <si>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</si>
  <si>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</si>
  <si>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</si>
  <si>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</si>
  <si>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</si>
  <si>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</si>
  <si>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</si>
  <si>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</si>
  <si>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</si>
  <si>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</si>
  <si>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</si>
  <si>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</si>
  <si>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</si>
  <si>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</si>
  <si>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</si>
  <si>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</si>
  <si>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</si>
  <si>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</si>
  <si>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</si>
  <si>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</si>
  <si>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</si>
  <si>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</si>
  <si>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</si>
  <si>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</si>
  <si>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</si>
  <si>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</si>
  <si>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</si>
  <si>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</si>
  <si>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</si>
  <si>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</si>
  <si>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</si>
  <si>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</si>
  <si>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</si>
  <si>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</si>
  <si>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</si>
  <si>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</si>
  <si>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</si>
  <si>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</si>
  <si>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</si>
  <si>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</si>
  <si>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</si>
  <si>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</si>
  <si>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</si>
  <si>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</si>
  <si>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</si>
  <si>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</si>
  <si>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</si>
  <si>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</si>
  <si>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</si>
  <si>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</si>
  <si>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</si>
  <si>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</si>
  <si>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</si>
  <si>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</si>
  <si>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</si>
  <si>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</si>
  <si>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</si>
  <si>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</si>
  <si>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</si>
  <si>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</si>
  <si>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</si>
  <si>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</si>
  <si>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</si>
  <si>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</si>
  <si>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</si>
  <si>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</si>
  <si>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</si>
  <si>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</si>
  <si>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</si>
  <si>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</si>
  <si>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</si>
  <si>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</si>
  <si>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</si>
  <si>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</si>
  <si>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</si>
  <si>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</si>
  <si>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</si>
  <si>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</si>
  <si>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</si>
  <si>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</si>
  <si>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</si>
  <si>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</si>
  <si>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</si>
  <si>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</si>
  <si>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</si>
  <si>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</si>
  <si>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</si>
  <si>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</si>
  <si>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</si>
  <si>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</si>
  <si>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</si>
  <si>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</si>
  <si>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</si>
  <si>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</si>
  <si>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</si>
  <si>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</si>
  <si>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</si>
  <si>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</si>
  <si>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</si>
  <si>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</si>
  <si>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</si>
  <si>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</si>
  <si>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</si>
  <si>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</si>
  <si>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</si>
  <si>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</si>
  <si>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</si>
  <si>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</si>
  <si>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</si>
  <si>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</si>
  <si>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</si>
  <si>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</si>
  <si>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</si>
  <si>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</si>
  <si>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</si>
  <si>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</si>
  <si>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</si>
  <si>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</si>
  <si>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</si>
  <si>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</si>
  <si>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</si>
  <si>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</si>
  <si>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</si>
  <si>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</si>
  <si>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</si>
  <si>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</si>
  <si>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</si>
  <si>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</si>
  <si>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</si>
  <si>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</si>
  <si>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</si>
  <si>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</si>
  <si>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</si>
  <si>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</si>
  <si>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</si>
  <si>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</si>
  <si>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</si>
  <si>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</si>
  <si>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</si>
  <si>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</si>
  <si>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</si>
  <si>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</si>
  <si>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</si>
  <si>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</si>
  <si>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</si>
  <si>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</si>
  <si>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</si>
  <si>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</si>
  <si>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</si>
  <si>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</si>
  <si>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</si>
  <si>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</si>
  <si>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</si>
  <si>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</si>
  <si>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</si>
  <si>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</si>
  <si>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</si>
  <si>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</si>
  <si>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</si>
  <si>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</si>
  <si>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</si>
  <si>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</si>
  <si>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</si>
  <si>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</si>
  <si>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</si>
  <si>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</si>
  <si>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</si>
  <si>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</si>
  <si>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</si>
  <si>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</si>
  <si>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</si>
  <si>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</si>
  <si>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</si>
  <si>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</si>
  <si>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</si>
  <si>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</si>
  <si>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</si>
  <si>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</si>
  <si>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</si>
  <si>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</si>
  <si>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</si>
  <si>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</si>
  <si>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</si>
  <si>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</si>
  <si>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</si>
  <si>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</si>
  <si>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</si>
  <si>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</si>
  <si>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</si>
  <si>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</si>
  <si>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</si>
  <si>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</si>
  <si>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</si>
  <si>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</si>
  <si>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</si>
  <si>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</si>
  <si>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</si>
  <si>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</si>
  <si>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</si>
  <si>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</si>
  <si>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</si>
  <si>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</si>
  <si>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</si>
  <si>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</si>
  <si>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</si>
  <si>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</si>
  <si>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</si>
  <si>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</si>
  <si>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</si>
  <si>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</si>
  <si>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</si>
  <si>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</si>
  <si>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</si>
  <si>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</si>
  <si>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</si>
  <si>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</si>
  <si>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</si>
  <si>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</si>
  <si>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</si>
  <si>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</si>
  <si>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</si>
  <si>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</si>
  <si>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</si>
  <si>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</si>
  <si>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</si>
  <si>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</si>
  <si>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</si>
  <si>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</si>
  <si>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</si>
  <si>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</si>
  <si>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</si>
  <si>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</si>
  <si>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</si>
  <si>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</si>
  <si>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</si>
  <si>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</si>
  <si>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</si>
  <si>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</si>
  <si>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</si>
  <si>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</si>
  <si>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</si>
  <si>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</si>
  <si>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</si>
  <si>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</si>
  <si>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</si>
  <si>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</si>
  <si>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</si>
  <si>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</si>
  <si>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</si>
  <si>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</si>
  <si>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</si>
  <si>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</si>
  <si>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</si>
  <si>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</si>
  <si>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</si>
  <si>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</si>
  <si>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</si>
  <si>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</si>
  <si>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</si>
  <si>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</si>
  <si>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</si>
  <si>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</si>
  <si>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</si>
  <si>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</si>
  <si>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</si>
  <si>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</si>
  <si>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</si>
  <si>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</si>
  <si>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</si>
  <si>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</si>
  <si>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</si>
  <si>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</si>
  <si>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</si>
  <si>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</si>
  <si>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</si>
  <si>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</si>
  <si>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</si>
  <si>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</si>
  <si>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</si>
  <si>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</si>
  <si>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</si>
  <si>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</si>
  <si>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</si>
  <si>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</si>
  <si>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</si>
  <si>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</si>
  <si>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</si>
  <si>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</si>
  <si>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</si>
  <si>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</si>
  <si>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</si>
  <si>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</si>
  <si>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</si>
  <si>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</si>
  <si>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</si>
  <si>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</si>
  <si>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</si>
  <si>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</si>
  <si>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</si>
  <si>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</si>
  <si>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</si>
  <si>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</si>
  <si>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</si>
  <si>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</si>
  <si>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</si>
  <si>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</si>
  <si>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</si>
  <si>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</si>
  <si>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</si>
  <si>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</si>
  <si>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</si>
  <si>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</si>
  <si>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</si>
  <si>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</si>
  <si>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</si>
  <si>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</si>
  <si>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</si>
  <si>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</si>
  <si>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</si>
  <si>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</si>
  <si>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</si>
  <si>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</si>
  <si>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</si>
  <si>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</si>
  <si>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</si>
  <si>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</si>
  <si>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</si>
  <si>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</si>
  <si>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</si>
  <si>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</si>
  <si>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</si>
  <si>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</si>
  <si>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</si>
  <si>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</si>
  <si>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</si>
  <si>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</si>
  <si>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</si>
  <si>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</si>
  <si>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</si>
  <si>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</si>
  <si>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</si>
  <si>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</si>
  <si>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</si>
  <si>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</si>
  <si>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</si>
  <si>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</si>
  <si>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</si>
  <si>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</si>
  <si>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</si>
  <si>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</si>
  <si>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</si>
  <si>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</si>
  <si>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</si>
  <si>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</si>
  <si>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</si>
  <si>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</si>
  <si>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</si>
  <si>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</si>
  <si>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</si>
  <si>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</si>
  <si>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</si>
  <si>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</si>
  <si>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</si>
  <si>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</si>
  <si>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</si>
  <si>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</si>
  <si>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</si>
  <si>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</si>
  <si>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</si>
  <si>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</si>
  <si>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</si>
  <si>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</si>
  <si>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</si>
  <si>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</si>
  <si>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</si>
  <si>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</si>
  <si>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</si>
  <si>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</si>
  <si>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</si>
  <si>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</si>
  <si>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</si>
  <si>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</si>
  <si>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</si>
  <si>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</si>
  <si>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</si>
  <si>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</si>
  <si>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</si>
  <si>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</si>
  <si>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</si>
  <si>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</si>
  <si>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</si>
  <si>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</si>
  <si>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</si>
  <si>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</si>
  <si>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</si>
  <si>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</si>
  <si>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</si>
  <si>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</si>
  <si>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</si>
  <si>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</si>
  <si>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</si>
  <si>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</si>
  <si>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</si>
  <si>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</si>
  <si>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</si>
  <si>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</si>
  <si>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</si>
  <si>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</si>
  <si>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</si>
  <si>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</si>
  <si>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</si>
  <si>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</si>
  <si>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</si>
  <si>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</si>
  <si>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</si>
  <si>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</si>
  <si>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</si>
  <si>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</si>
  <si>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</si>
  <si>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</si>
  <si>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</si>
  <si>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</si>
  <si>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</si>
  <si>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</si>
  <si>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</si>
  <si>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</si>
  <si>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</si>
  <si>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</si>
  <si>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</si>
  <si>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</si>
  <si>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</si>
  <si>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</si>
  <si>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</si>
  <si>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</si>
  <si>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</si>
  <si>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</si>
  <si>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</si>
  <si>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</si>
  <si>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</si>
  <si>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</si>
  <si>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</si>
  <si>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</si>
  <si>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</si>
  <si>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</si>
  <si>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</si>
  <si>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</si>
  <si>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</si>
  <si>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</si>
  <si>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</si>
  <si>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</si>
  <si>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</si>
  <si>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</si>
  <si>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</si>
  <si>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</si>
  <si>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</si>
  <si>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</si>
  <si>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</si>
  <si>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</si>
  <si>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</si>
  <si>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</si>
  <si>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</si>
  <si>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</si>
  <si>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</si>
  <si>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</si>
  <si>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</si>
  <si>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</si>
  <si>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</si>
  <si>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</si>
  <si>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</si>
  <si>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</si>
  <si>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</si>
  <si>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</si>
  <si>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</si>
  <si>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</si>
  <si>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</si>
  <si>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</si>
  <si>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</si>
  <si>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</si>
  <si>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</si>
  <si>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</si>
  <si>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</si>
  <si>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</si>
  <si>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</si>
  <si>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</si>
  <si>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</si>
  <si>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</si>
  <si>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</si>
  <si>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</si>
  <si>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</si>
  <si>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</si>
  <si>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</si>
  <si>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</si>
  <si>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</si>
  <si>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</si>
  <si>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</si>
  <si>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</si>
  <si>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</si>
  <si>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</si>
  <si>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</si>
  <si>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</si>
  <si>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</si>
  <si>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</si>
  <si>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</si>
  <si>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</si>
  <si>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</si>
  <si>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</si>
  <si>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</si>
  <si>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</si>
  <si>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</si>
  <si>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</si>
  <si>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</si>
  <si>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</si>
  <si>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</si>
  <si>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</si>
  <si>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</si>
  <si>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</si>
  <si>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</si>
  <si>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</si>
  <si>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</si>
  <si>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</si>
  <si>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</si>
  <si>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</si>
  <si>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</si>
  <si>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</si>
  <si>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</si>
  <si>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</si>
  <si>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</si>
  <si>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</si>
  <si>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</si>
  <si>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</si>
  <si>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</si>
  <si>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</si>
  <si>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</si>
  <si>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</si>
  <si>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</si>
  <si>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</si>
  <si>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</si>
  <si>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</si>
  <si>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</si>
  <si>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</si>
  <si>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</si>
  <si>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</si>
  <si>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</si>
  <si>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</si>
  <si>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</si>
  <si>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</si>
  <si>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</si>
  <si>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</si>
  <si>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</si>
  <si>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</si>
  <si>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</si>
  <si>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</si>
  <si>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</si>
  <si>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</si>
  <si>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</si>
  <si>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</si>
  <si>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</si>
  <si>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</si>
  <si>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</si>
  <si>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</si>
  <si>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</si>
  <si>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</si>
  <si>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</si>
  <si>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</si>
  <si>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</si>
  <si>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</si>
  <si>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</si>
  <si>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</si>
  <si>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</si>
  <si>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</si>
  <si>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</si>
  <si>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</si>
  <si>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</si>
  <si>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</si>
  <si>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</si>
  <si>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</si>
  <si>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</si>
  <si>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</si>
  <si>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</si>
  <si>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</si>
  <si>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</si>
  <si>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</si>
  <si>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</si>
  <si>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</si>
  <si>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</si>
  <si>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</si>
  <si>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</si>
  <si>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</si>
  <si>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</si>
  <si>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</si>
  <si>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</si>
  <si>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</si>
  <si>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</si>
  <si>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</si>
  <si>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</si>
  <si>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</si>
  <si>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</si>
  <si>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</si>
  <si>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</si>
  <si>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</si>
  <si>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</si>
  <si>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</si>
  <si>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</si>
  <si>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</si>
  <si>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</si>
  <si>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</si>
  <si>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</si>
  <si>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</si>
  <si>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</si>
  <si>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</si>
  <si>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</si>
  <si>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</si>
  <si>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</si>
  <si>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</si>
  <si>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</si>
  <si>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</si>
  <si>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</si>
  <si>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</si>
  <si>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</si>
  <si>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</si>
  <si>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</si>
  <si>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</si>
  <si>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</si>
  <si>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</si>
  <si>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</si>
  <si>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</si>
  <si>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</si>
  <si>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</si>
  <si>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</si>
  <si>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</si>
  <si>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</si>
  <si>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</si>
  <si>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</si>
  <si>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</si>
  <si>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</si>
  <si>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</si>
  <si>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</si>
  <si>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</si>
  <si>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</si>
  <si>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</si>
  <si>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</si>
  <si>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</si>
  <si>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</si>
  <si>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</si>
  <si>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</si>
  <si>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</si>
  <si>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</si>
  <si>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</si>
  <si>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</si>
  <si>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</si>
  <si>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</si>
  <si>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</si>
  <si>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</si>
  <si>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</si>
  <si>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</si>
  <si>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</si>
  <si>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</si>
  <si>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</si>
  <si>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</si>
  <si>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</si>
  <si>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</si>
  <si>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</si>
  <si>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</si>
  <si>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</si>
  <si>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</si>
  <si>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</si>
  <si>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</si>
  <si>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</si>
  <si>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</si>
  <si>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</si>
  <si>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</si>
  <si>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</si>
  <si>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</si>
  <si>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</si>
  <si>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</si>
  <si>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</si>
  <si>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</si>
  <si>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</si>
  <si>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</si>
  <si>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</si>
  <si>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</si>
  <si>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</si>
  <si>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</si>
  <si>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</si>
  <si>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</si>
  <si>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</si>
  <si>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</si>
  <si>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</si>
  <si>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</si>
  <si>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</si>
  <si>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</si>
  <si>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</si>
  <si>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</si>
  <si>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</si>
  <si>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</si>
  <si>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</si>
  <si>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</si>
  <si>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</si>
  <si>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</si>
  <si>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</si>
  <si>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</si>
  <si>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</si>
  <si>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</si>
  <si>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</si>
  <si>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</si>
  <si>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</si>
  <si>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</si>
  <si>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</si>
  <si>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</si>
  <si>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</si>
  <si>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</si>
  <si>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</si>
  <si>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</si>
  <si>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</si>
  <si>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</si>
  <si>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</si>
  <si>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</si>
  <si>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</si>
  <si>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</si>
  <si>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</si>
  <si>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</si>
  <si>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</si>
  <si>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</si>
  <si>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</si>
  <si>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</si>
  <si>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</si>
  <si>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</si>
  <si>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</si>
  <si>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</si>
  <si>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</si>
  <si>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</si>
  <si>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</si>
  <si>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</si>
  <si>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</si>
  <si>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</si>
  <si>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</si>
  <si>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</si>
  <si>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</si>
  <si>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</si>
  <si>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</si>
  <si>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</si>
  <si>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</si>
  <si>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</si>
  <si>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</si>
  <si>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</si>
  <si>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</si>
  <si>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</si>
  <si>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</si>
  <si>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</si>
  <si>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</si>
  <si>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</si>
  <si>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</si>
  <si>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</si>
  <si>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</si>
  <si>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</si>
  <si>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</si>
  <si>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</si>
  <si>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</si>
  <si>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</si>
  <si>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</si>
  <si>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</si>
  <si>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</si>
  <si>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</si>
  <si>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</si>
  <si>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</si>
  <si>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</si>
  <si>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</si>
  <si>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</si>
  <si>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</si>
  <si>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</si>
  <si>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</si>
  <si>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</si>
  <si>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</si>
  <si>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</si>
  <si>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</si>
  <si>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</si>
  <si>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</si>
  <si>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</si>
  <si>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</si>
  <si>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</si>
  <si>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</si>
  <si>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</si>
  <si>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</si>
  <si>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</si>
  <si>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</si>
  <si>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</si>
  <si>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</si>
  <si>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</si>
  <si>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</si>
  <si>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</si>
  <si>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</si>
  <si>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</si>
  <si>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</si>
  <si>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</si>
  <si>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</si>
  <si>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</si>
  <si>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</si>
  <si>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</si>
  <si>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</si>
  <si>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</si>
  <si>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</si>
  <si>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</si>
  <si>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</si>
  <si>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</si>
  <si>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</si>
  <si>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</si>
  <si>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</si>
  <si>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</si>
  <si>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</si>
  <si>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</si>
  <si>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</si>
  <si>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</si>
  <si>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</si>
  <si>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</si>
  <si>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</si>
  <si>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</si>
  <si>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</si>
  <si>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</si>
  <si>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</si>
  <si>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</si>
  <si>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</si>
  <si>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</si>
  <si>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</si>
  <si>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</si>
  <si>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</si>
  <si>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</si>
  <si>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</si>
  <si>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</si>
  <si>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</si>
  <si>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</si>
  <si>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</si>
  <si>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</si>
  <si>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</si>
  <si>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</si>
  <si>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</si>
  <si>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</si>
  <si>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</si>
  <si>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</si>
  <si>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</si>
  <si>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</si>
  <si>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</si>
  <si>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</si>
  <si>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</si>
  <si>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</si>
  <si>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</si>
  <si>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</si>
  <si>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</si>
  <si>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</si>
  <si>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</si>
  <si>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</si>
  <si>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</si>
  <si>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</si>
  <si>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</si>
  <si>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</si>
  <si>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</si>
  <si>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</si>
  <si>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</si>
  <si>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</si>
  <si>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</si>
  <si>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</si>
  <si>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</si>
  <si>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</si>
  <si>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</si>
  <si>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</si>
  <si>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</si>
  <si>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</si>
  <si>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</si>
  <si>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</si>
  <si>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</si>
  <si>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</si>
  <si>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</si>
  <si>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</si>
  <si>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</si>
  <si>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</si>
  <si>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</si>
  <si>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</si>
  <si>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</si>
  <si>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</si>
  <si>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</si>
  <si>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</si>
  <si>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</si>
  <si>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</si>
  <si>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</si>
  <si>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</si>
  <si>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</si>
  <si>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</si>
  <si>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</si>
  <si>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</si>
  <si>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</si>
  <si>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</si>
  <si>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</si>
  <si>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</si>
  <si>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</si>
  <si>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</si>
  <si>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</si>
  <si>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</si>
  <si>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</si>
  <si>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</si>
  <si>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</si>
  <si>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</si>
  <si>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</si>
  <si>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</si>
  <si>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</si>
  <si>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</si>
  <si>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</si>
  <si>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</si>
  <si>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</si>
  <si>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</si>
  <si>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</si>
  <si>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</si>
  <si>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</si>
  <si>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</si>
  <si>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</si>
  <si>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</si>
  <si>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</si>
  <si>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</si>
  <si>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</si>
  <si>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</si>
  <si>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</si>
  <si>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</si>
  <si>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</si>
  <si>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</si>
  <si>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</si>
  <si>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</si>
  <si>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</si>
  <si>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</si>
  <si>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</si>
  <si>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</si>
  <si>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</si>
  <si>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</si>
  <si>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</si>
  <si>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</si>
  <si>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</si>
  <si>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</si>
  <si>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</si>
  <si>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</si>
  <si>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</si>
  <si>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</si>
  <si>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</si>
  <si>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</si>
  <si>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</si>
  <si>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</si>
  <si>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</si>
  <si>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</si>
  <si>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</si>
  <si>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</si>
  <si>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</si>
  <si>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</si>
  <si>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</si>
  <si>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</si>
  <si>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</si>
  <si>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</si>
  <si>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</si>
  <si>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</si>
  <si>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</si>
  <si>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</si>
  <si>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</si>
  <si>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</si>
  <si>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</si>
  <si>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</si>
  <si>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</si>
  <si>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</si>
  <si>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</si>
  <si>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</si>
  <si>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</si>
  <si>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</si>
  <si>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</si>
  <si>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</si>
  <si>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</si>
  <si>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</si>
  <si>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</si>
  <si>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</si>
  <si>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</si>
  <si>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</si>
  <si>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</si>
  <si>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</si>
  <si>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</si>
  <si>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</si>
  <si>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</si>
  <si>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</si>
  <si>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</si>
  <si>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</si>
  <si>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</si>
  <si>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</si>
  <si>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</si>
  <si>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</si>
  <si>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</si>
  <si>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</si>
  <si>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</si>
  <si>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</si>
  <si>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</si>
  <si>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</si>
  <si>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</si>
  <si>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</si>
  <si>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</si>
  <si>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</si>
  <si>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</si>
  <si>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</si>
  <si>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</si>
  <si>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</si>
  <si>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</si>
  <si>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</si>
  <si>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</si>
  <si>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</si>
  <si>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</si>
  <si>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</si>
  <si>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</si>
  <si>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</si>
  <si>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</si>
  <si>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</si>
  <si>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</si>
  <si>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</si>
  <si>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</si>
  <si>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</si>
  <si>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</si>
  <si>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</si>
  <si>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</si>
  <si>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</si>
  <si>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</si>
  <si>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</si>
  <si>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</si>
  <si>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</si>
  <si>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</si>
  <si>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</si>
  <si>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</si>
  <si>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</si>
  <si>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</si>
  <si>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</si>
  <si>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</si>
  <si>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</si>
  <si>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</si>
  <si>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</si>
  <si>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</si>
  <si>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</si>
  <si>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</si>
  <si>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</si>
  <si>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</si>
  <si>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</si>
  <si>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</si>
  <si>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</si>
  <si>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</si>
  <si>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</si>
  <si>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</si>
  <si>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</si>
  <si>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</si>
  <si>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</si>
  <si>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</si>
  <si>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</si>
  <si>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</si>
  <si>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</si>
  <si>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</si>
  <si>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</si>
  <si>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</si>
  <si>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</si>
  <si>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</si>
  <si>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</si>
  <si>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</si>
  <si>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</si>
  <si>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</si>
  <si>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</si>
  <si>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</si>
  <si>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</si>
  <si>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</si>
  <si>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</si>
  <si>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</si>
  <si>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</si>
  <si>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</si>
  <si>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</si>
  <si>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</si>
  <si>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</si>
  <si>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</si>
  <si>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</si>
  <si>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</si>
  <si>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</si>
  <si>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</si>
  <si>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</si>
  <si>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</si>
  <si>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</si>
  <si>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</si>
  <si>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</si>
  <si>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</si>
  <si>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</si>
  <si>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</si>
  <si>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</si>
  <si>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</si>
  <si>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</si>
  <si>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</si>
  <si>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</si>
  <si>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</si>
  <si>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</si>
  <si>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</si>
  <si>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</si>
  <si>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</si>
  <si>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</si>
  <si>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</si>
  <si>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</si>
  <si>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</si>
  <si>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</si>
  <si>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</si>
  <si>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</si>
  <si>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</si>
  <si>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</si>
  <si>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</si>
  <si>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</si>
  <si>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</si>
  <si>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</si>
  <si>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</si>
  <si>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</si>
  <si>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</si>
  <si>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</si>
  <si>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</si>
  <si>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</si>
  <si>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</si>
  <si>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</si>
  <si>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</si>
  <si>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</si>
  <si>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</si>
  <si>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</si>
  <si>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</si>
  <si>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</si>
  <si>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</si>
  <si>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</si>
  <si>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</si>
  <si>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</si>
  <si>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</si>
  <si>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</si>
  <si>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</si>
  <si>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</si>
  <si>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</si>
  <si>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</si>
  <si>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</si>
  <si>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</si>
  <si>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</si>
  <si>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</si>
  <si>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</si>
  <si>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</si>
  <si>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</si>
  <si>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</si>
  <si>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</si>
  <si>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</si>
  <si>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</si>
  <si>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</si>
  <si>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</si>
  <si>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</si>
  <si>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</si>
  <si>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</si>
  <si>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</si>
  <si>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</si>
  <si>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</si>
  <si>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</si>
  <si>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</si>
  <si>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</si>
  <si>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</si>
  <si>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</si>
  <si>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</si>
  <si>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</si>
  <si>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</si>
  <si>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</si>
  <si>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</si>
  <si>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</si>
  <si>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</si>
  <si>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</si>
  <si>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</si>
  <si>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</si>
  <si>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</si>
  <si>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</si>
  <si>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</si>
  <si>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</si>
  <si>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</si>
  <si>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</si>
  <si>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</si>
  <si>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</si>
  <si>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</si>
  <si>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</si>
  <si>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</si>
  <si>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</si>
  <si>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</si>
  <si>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</si>
  <si>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</si>
  <si>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</si>
  <si>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</si>
  <si>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</si>
  <si>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</si>
  <si>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</si>
  <si>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</si>
  <si>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</si>
  <si>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</si>
  <si>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</si>
  <si>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</si>
  <si>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</si>
  <si>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</si>
  <si>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</si>
  <si>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</si>
  <si>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</si>
  <si>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</si>
  <si>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</si>
  <si>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</si>
  <si>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</si>
  <si>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</si>
  <si>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</si>
  <si>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</si>
  <si>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</si>
  <si>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</si>
  <si>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</si>
  <si>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</si>
  <si>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</si>
  <si>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</si>
  <si>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</si>
  <si>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</si>
  <si>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</si>
  <si>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</si>
  <si>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</si>
  <si>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</si>
  <si>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</si>
  <si>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</si>
  <si>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</si>
  <si>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</si>
  <si>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</si>
  <si>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</si>
  <si>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</si>
  <si>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</si>
  <si>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</si>
  <si>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</si>
  <si>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</si>
  <si>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</si>
  <si>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</si>
  <si>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</si>
  <si>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</si>
  <si>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</si>
  <si>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</si>
  <si>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</si>
  <si>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</si>
  <si>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</si>
  <si>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</si>
  <si>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</si>
  <si>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</si>
  <si>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</si>
  <si>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</si>
  <si>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</si>
  <si>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</si>
  <si>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</si>
  <si>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</si>
  <si>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</si>
  <si>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</si>
  <si>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</si>
  <si>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</si>
  <si>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</si>
  <si>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</si>
  <si>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</si>
  <si>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</si>
  <si>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</si>
  <si>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</si>
  <si>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</si>
  <si>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</si>
  <si>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</si>
  <si>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</si>
  <si>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</si>
  <si>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</si>
  <si>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</si>
  <si>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</si>
  <si>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</si>
  <si>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</si>
  <si>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</si>
  <si>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</si>
  <si>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</si>
  <si>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</si>
  <si>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</si>
  <si>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</si>
  <si>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</si>
  <si>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</si>
  <si>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</si>
  <si>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</si>
  <si>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</si>
  <si>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</si>
  <si>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</si>
  <si>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</si>
  <si>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</si>
  <si>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</si>
  <si>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</si>
  <si>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</si>
  <si>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</si>
  <si>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</si>
  <si>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</si>
  <si>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</si>
  <si>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</si>
  <si>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</si>
  <si>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</si>
  <si>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</si>
  <si>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</si>
  <si>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</si>
  <si>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</si>
  <si>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</si>
  <si>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</si>
  <si>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</si>
  <si>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</si>
  <si>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</si>
  <si>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</si>
  <si>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</si>
  <si>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</si>
  <si>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</si>
  <si>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</si>
  <si>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</si>
  <si>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</si>
  <si>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</si>
  <si>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</si>
  <si>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</si>
  <si>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</si>
  <si>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</si>
  <si>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</si>
  <si>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</si>
  <si>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</si>
  <si>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</si>
  <si>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</si>
  <si>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</si>
  <si>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</si>
  <si>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</si>
  <si>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</si>
  <si>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</si>
  <si>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</si>
  <si>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</si>
  <si>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</si>
  <si>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</si>
  <si>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</si>
  <si>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</si>
  <si>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</si>
  <si>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</si>
  <si>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</si>
  <si>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</si>
  <si>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</si>
  <si>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</si>
  <si>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</si>
  <si>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</si>
  <si>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</si>
  <si>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</si>
  <si>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</si>
  <si>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</si>
  <si>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</si>
  <si>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</si>
  <si>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</si>
  <si>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</si>
  <si>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</si>
  <si>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</si>
  <si>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</si>
  <si>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</si>
  <si>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</si>
  <si>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</si>
  <si>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</si>
  <si>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</si>
  <si>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</si>
  <si>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</si>
  <si>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</si>
  <si>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</si>
  <si>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</si>
  <si>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</si>
  <si>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</si>
  <si>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</si>
  <si>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</si>
  <si>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</si>
  <si>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</si>
  <si>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</si>
  <si>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</si>
  <si>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</si>
  <si>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</si>
  <si>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</si>
  <si>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</si>
  <si>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</si>
  <si>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</si>
  <si>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</si>
  <si>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</si>
  <si>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</si>
  <si>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</si>
  <si>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</si>
  <si>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</si>
  <si>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</si>
  <si>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</si>
  <si>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</si>
  <si>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</si>
  <si>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</si>
  <si>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</si>
  <si>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</si>
  <si>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</si>
  <si>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</si>
  <si>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</si>
  <si>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</si>
  <si>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</si>
  <si>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</si>
  <si>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</si>
  <si>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</si>
  <si>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</si>
  <si>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</si>
  <si>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</si>
  <si>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</si>
  <si>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</si>
  <si>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</si>
  <si>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</si>
  <si>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</si>
  <si>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</si>
  <si>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</si>
  <si>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</si>
  <si>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</si>
  <si>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</si>
  <si>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</si>
  <si>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</si>
  <si>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</si>
  <si>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</si>
  <si>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</si>
  <si>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</si>
  <si>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</si>
  <si>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</si>
  <si>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</si>
  <si>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</si>
  <si>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</si>
  <si>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</si>
  <si>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</si>
  <si>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</si>
  <si>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</si>
  <si>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</si>
  <si>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</si>
  <si>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</si>
  <si>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</si>
  <si>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</si>
  <si>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</si>
  <si>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</si>
  <si>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</si>
  <si>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</si>
  <si>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</si>
  <si>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</si>
  <si>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</si>
  <si>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</si>
  <si>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</si>
  <si>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</si>
  <si>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</si>
  <si>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</si>
  <si>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</si>
  <si>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</si>
  <si>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</si>
  <si>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</si>
  <si>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</si>
  <si>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</si>
  <si>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</si>
  <si>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</si>
  <si>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</si>
  <si>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</si>
  <si>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</si>
  <si>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</si>
  <si>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</si>
  <si>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</si>
  <si>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</si>
  <si>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</si>
  <si>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</si>
  <si>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</si>
  <si>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</si>
  <si>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</si>
  <si>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</si>
  <si>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</si>
  <si>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</si>
  <si>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</si>
  <si>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</si>
  <si>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</si>
  <si>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</si>
  <si>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</si>
  <si>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</si>
  <si>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</si>
  <si>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</si>
  <si>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</si>
  <si>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</si>
  <si>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</si>
  <si>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</si>
  <si>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</si>
  <si>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</si>
  <si>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</si>
  <si>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</si>
  <si>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</si>
  <si>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</si>
  <si>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</si>
  <si>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</si>
  <si>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</si>
  <si>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</si>
  <si>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</si>
  <si>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</si>
  <si>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</si>
  <si>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</si>
  <si>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</si>
  <si>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</si>
  <si>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</si>
  <si>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</si>
  <si>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</si>
  <si>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</si>
  <si>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</si>
  <si>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</si>
  <si>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</si>
  <si>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</si>
  <si>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</si>
  <si>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</si>
  <si>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</si>
  <si>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</si>
  <si>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</si>
  <si>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</si>
  <si>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</si>
  <si>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</si>
  <si>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</si>
  <si>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</si>
  <si>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</si>
  <si>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</si>
  <si>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</si>
  <si>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</si>
  <si>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</si>
  <si>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</si>
  <si>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</si>
  <si>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</si>
  <si>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</si>
  <si>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</si>
  <si>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</si>
  <si>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</si>
  <si>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</si>
  <si>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</si>
  <si>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</si>
  <si>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</si>
  <si>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</si>
  <si>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</si>
  <si>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</si>
  <si>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</si>
  <si>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</si>
  <si>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</si>
  <si>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</si>
  <si>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</si>
  <si>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</si>
  <si>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</si>
  <si>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</si>
  <si>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</si>
  <si>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</si>
  <si>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</si>
  <si>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</si>
  <si>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</si>
  <si>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</si>
  <si>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</si>
  <si>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</si>
  <si>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</si>
  <si>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</si>
  <si>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</si>
  <si>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</si>
  <si>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</si>
  <si>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</si>
  <si>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</si>
  <si>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</si>
  <si>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</si>
  <si>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</si>
  <si>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</si>
  <si>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</si>
  <si>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</si>
  <si>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</si>
  <si>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</si>
  <si>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</si>
  <si>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</si>
  <si>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</si>
  <si>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</si>
  <si>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</si>
  <si>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</si>
  <si>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</si>
  <si>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</si>
  <si>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</si>
  <si>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</si>
  <si>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</si>
  <si>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</si>
  <si>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</si>
  <si>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</si>
  <si>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</si>
  <si>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</si>
  <si>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</si>
  <si>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</si>
  <si>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</si>
  <si>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</si>
  <si>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</si>
  <si>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</si>
  <si>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</si>
  <si>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</si>
  <si>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</si>
  <si>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</si>
  <si>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</si>
  <si>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</si>
  <si>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</si>
  <si>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</si>
  <si>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</si>
  <si>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</si>
  <si>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</si>
  <si>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</si>
  <si>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</si>
  <si>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</si>
  <si>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</si>
  <si>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</si>
  <si>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</si>
  <si>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</si>
  <si>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</si>
  <si>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</si>
  <si>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</si>
  <si>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</si>
  <si>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</si>
  <si>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</si>
  <si>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</si>
  <si>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</si>
  <si>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</si>
  <si>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</si>
  <si>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</si>
  <si>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</si>
  <si>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</si>
  <si>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</si>
  <si>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</si>
  <si>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</si>
  <si>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</si>
  <si>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</si>
  <si>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</si>
  <si>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</si>
  <si>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</si>
  <si>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</si>
  <si>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</si>
  <si>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</si>
  <si>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</si>
  <si>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</si>
  <si>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</si>
  <si>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</si>
  <si>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</si>
  <si>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</si>
  <si>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</si>
  <si>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</si>
  <si>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</si>
  <si>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</si>
  <si>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</si>
  <si>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</si>
  <si>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</si>
  <si>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</si>
  <si>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</si>
  <si>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</si>
  <si>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</si>
  <si>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</si>
  <si>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</si>
  <si>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</si>
  <si>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</si>
  <si>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</si>
  <si>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</si>
  <si>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</si>
  <si>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</si>
  <si>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</si>
  <si>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</si>
  <si>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</si>
  <si>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</si>
  <si>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</si>
  <si>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</si>
  <si>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</si>
  <si>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</si>
  <si>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</si>
  <si>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</si>
  <si>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</si>
  <si>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</si>
  <si>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</si>
  <si>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</si>
  <si>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</si>
  <si>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</si>
  <si>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</si>
  <si>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</si>
  <si>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</si>
  <si>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</si>
  <si>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</si>
  <si>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</si>
  <si>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</si>
  <si>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</si>
  <si>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</si>
  <si>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</si>
  <si>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</si>
  <si>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</si>
  <si>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</si>
  <si>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</si>
  <si>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</si>
  <si>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</si>
  <si>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</si>
  <si>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</si>
  <si>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</si>
  <si>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</si>
  <si>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</si>
  <si>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</si>
  <si>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</si>
  <si>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</si>
  <si>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</si>
  <si>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</si>
  <si>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</si>
  <si>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</si>
  <si>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</si>
  <si>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</si>
  <si>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</si>
  <si>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</si>
  <si>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</si>
  <si>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</si>
  <si>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</si>
  <si>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</si>
  <si>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</si>
  <si>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</si>
  <si>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</si>
  <si>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</si>
  <si>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</si>
  <si>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</si>
  <si>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</si>
  <si>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</si>
  <si>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</si>
  <si>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</si>
  <si>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</si>
  <si>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</si>
  <si>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</si>
  <si>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</si>
  <si>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</si>
  <si>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</si>
  <si>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</si>
  <si>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</si>
  <si>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</si>
  <si>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</si>
  <si>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</si>
  <si>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</si>
  <si>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</si>
  <si>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</si>
  <si>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</si>
  <si>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</si>
  <si>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</si>
  <si>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</si>
  <si>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</si>
  <si>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</si>
  <si>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</si>
  <si>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</si>
  <si>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</si>
  <si>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</si>
  <si>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</si>
  <si>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</si>
  <si>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</si>
  <si>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</si>
  <si>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</si>
  <si>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</si>
  <si>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</si>
  <si>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</si>
  <si>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</si>
  <si>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</si>
  <si>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</si>
  <si>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</si>
  <si>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</si>
  <si>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</si>
  <si>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</si>
  <si>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</si>
  <si>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</si>
  <si>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</si>
  <si>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</si>
  <si>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</si>
  <si>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</si>
  <si>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</si>
  <si>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</si>
  <si>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</si>
  <si>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</si>
  <si>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</si>
  <si>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</si>
  <si>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</si>
  <si>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</si>
  <si>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</si>
  <si>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</si>
  <si>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</si>
  <si>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</si>
  <si>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</si>
  <si>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</si>
  <si>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</si>
  <si>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</si>
  <si>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</si>
  <si>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</si>
  <si>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</si>
  <si>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</si>
  <si>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</si>
  <si>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</si>
  <si>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</si>
  <si>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</si>
  <si>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</si>
  <si>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</si>
  <si>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</si>
  <si>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</si>
  <si>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</si>
  <si>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</si>
  <si>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</si>
  <si>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</si>
  <si>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</si>
  <si>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</si>
  <si>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</si>
  <si>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</si>
  <si>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</si>
  <si>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</si>
  <si>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</si>
  <si>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</si>
  <si>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</si>
  <si>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</si>
  <si>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</si>
  <si>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</si>
  <si>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</si>
  <si>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</si>
  <si>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</si>
  <si>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</si>
  <si>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</si>
  <si>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</si>
  <si>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</si>
  <si>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</si>
  <si>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</si>
  <si>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</si>
  <si>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</si>
  <si>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</si>
  <si>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</si>
  <si>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</si>
  <si>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</si>
  <si>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</si>
  <si>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</si>
  <si>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</si>
  <si>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</si>
  <si>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</si>
  <si>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</si>
  <si>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</si>
  <si>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</si>
  <si>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</si>
  <si>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</si>
  <si>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</si>
  <si>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</si>
  <si>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</si>
  <si>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</si>
  <si>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</si>
  <si>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</si>
  <si>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</si>
  <si>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</si>
  <si>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</si>
  <si>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</si>
  <si>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</si>
  <si>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</si>
  <si>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</si>
  <si>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</si>
  <si>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</si>
  <si>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</si>
  <si>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</si>
  <si>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</si>
  <si>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</si>
  <si>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</si>
  <si>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</si>
  <si>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</si>
  <si>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</si>
  <si>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</si>
  <si>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</si>
  <si>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</si>
  <si>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</si>
  <si>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</si>
  <si>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</si>
  <si>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</si>
  <si>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</si>
  <si>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</si>
  <si>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</si>
  <si>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</si>
  <si>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</si>
  <si>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</si>
  <si>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</si>
  <si>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</si>
  <si>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</si>
  <si>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</si>
  <si>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</si>
  <si>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</si>
  <si>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</si>
  <si>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</si>
  <si>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</si>
  <si>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</si>
  <si>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</si>
  <si>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</si>
  <si>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</si>
  <si>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</si>
  <si>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</si>
  <si>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</si>
  <si>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</si>
  <si>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</si>
  <si>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</si>
  <si>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</si>
  <si>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</si>
  <si>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</si>
  <si>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</si>
  <si>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</si>
  <si>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</si>
  <si>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</si>
  <si>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</si>
  <si>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</si>
  <si>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</si>
  <si>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</si>
  <si>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</si>
  <si>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</si>
  <si>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</si>
  <si>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</si>
  <si>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</si>
  <si>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</si>
  <si>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</si>
  <si>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</si>
  <si>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</si>
  <si>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</si>
  <si>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</si>
  <si>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</si>
  <si>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</si>
  <si>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</si>
  <si>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</si>
  <si>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</si>
  <si>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</si>
  <si>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</si>
  <si>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</si>
  <si>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</si>
  <si>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</si>
  <si>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</si>
  <si>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</si>
  <si>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</si>
  <si>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</si>
  <si>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</si>
  <si>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</si>
  <si>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</si>
  <si>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</si>
  <si>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</si>
  <si>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</si>
  <si>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</si>
  <si>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</si>
  <si>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</si>
  <si>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</si>
  <si>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</si>
  <si>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</si>
  <si>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</si>
  <si>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</si>
  <si>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</si>
  <si>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</si>
  <si>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</si>
  <si>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</si>
  <si>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</si>
  <si>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</si>
  <si>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</si>
  <si>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</si>
  <si>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</si>
  <si>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</si>
  <si>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</si>
  <si>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</si>
  <si>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</si>
  <si>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</si>
  <si>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</si>
  <si>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</si>
  <si>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</si>
  <si>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</si>
  <si>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</si>
  <si>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</si>
  <si>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</si>
  <si>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</si>
  <si>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</si>
  <si>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</si>
  <si>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</si>
  <si>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</si>
  <si>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</si>
  <si>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</si>
  <si>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</si>
  <si>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</si>
  <si>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</si>
  <si>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</si>
  <si>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</si>
  <si>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</si>
  <si>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</si>
  <si>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</si>
  <si>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</si>
  <si>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</si>
  <si>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</si>
  <si>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</si>
  <si>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</si>
  <si>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</si>
  <si>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</si>
  <si>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</si>
  <si>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</si>
  <si>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</si>
  <si>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</si>
  <si>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</si>
  <si>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</si>
  <si>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</si>
  <si>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</si>
  <si>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</si>
  <si>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</si>
  <si>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</si>
  <si>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</si>
  <si>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</si>
  <si>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</si>
  <si>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</si>
  <si>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</si>
  <si>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</si>
  <si>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</si>
  <si>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</si>
  <si>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</si>
  <si>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</si>
  <si>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</si>
  <si>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</si>
  <si>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</si>
  <si>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</si>
  <si>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</si>
  <si>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</si>
  <si>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</si>
  <si>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</si>
  <si>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</si>
  <si>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</si>
  <si>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</si>
  <si>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</si>
  <si>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</si>
  <si>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</si>
  <si>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</si>
  <si>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</si>
  <si>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</si>
  <si>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</si>
  <si>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</si>
  <si>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</si>
  <si>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</si>
  <si>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</si>
  <si>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</si>
  <si>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</si>
  <si>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</si>
  <si>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</si>
  <si>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</si>
  <si>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</si>
  <si>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</si>
  <si>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</si>
  <si>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</si>
  <si>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</si>
  <si>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</si>
  <si>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</si>
  <si>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</si>
  <si>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</si>
  <si>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</si>
  <si>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</si>
  <si>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</si>
  <si>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</si>
  <si>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</si>
  <si>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</si>
  <si>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</si>
  <si>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</si>
  <si>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</si>
  <si>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</si>
  <si>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</si>
  <si>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</si>
  <si>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</si>
  <si>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</si>
  <si>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</si>
  <si>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</si>
  <si>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</si>
  <si>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</si>
  <si>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</si>
  <si>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</si>
  <si>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</si>
  <si>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</si>
  <si>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</si>
  <si>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</si>
  <si>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</si>
  <si>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</si>
  <si>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</si>
  <si>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</si>
  <si>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</si>
  <si>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</si>
  <si>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</si>
  <si>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</si>
  <si>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</si>
  <si>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</si>
  <si>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</si>
  <si>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</si>
  <si>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</si>
  <si>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</si>
  <si>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</si>
  <si>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</si>
  <si>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</si>
  <si>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</si>
  <si>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</si>
  <si>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</si>
  <si>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</si>
  <si>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</si>
  <si>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</si>
  <si>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</si>
  <si>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</si>
  <si>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</si>
  <si>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</si>
  <si>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</si>
  <si>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</si>
  <si>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</si>
  <si>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</si>
  <si>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</si>
  <si>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</si>
  <si>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</si>
  <si>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</si>
  <si>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</si>
  <si>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</si>
  <si>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</si>
  <si>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</si>
  <si>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</si>
  <si>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</si>
  <si>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</si>
  <si>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</si>
  <si>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</si>
  <si>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</si>
  <si>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</si>
  <si>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</si>
  <si>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</si>
  <si>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</si>
  <si>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</si>
  <si>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</si>
  <si>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</si>
  <si>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</si>
  <si>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</si>
  <si>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</si>
  <si>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</si>
  <si>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</si>
  <si>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</si>
  <si>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</si>
  <si>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</si>
  <si>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</si>
  <si>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</si>
  <si>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</si>
  <si>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</si>
  <si>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</si>
  <si>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</si>
  <si>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</si>
  <si>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</si>
  <si>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</si>
  <si>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</si>
  <si>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</si>
  <si>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</si>
  <si>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</si>
  <si>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</si>
  <si>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</si>
  <si>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</si>
  <si>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</si>
  <si>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</si>
  <si>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</si>
  <si>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</si>
  <si>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</si>
  <si>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</si>
  <si>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</si>
  <si>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</si>
  <si>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</si>
  <si>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</si>
  <si>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</si>
  <si>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</si>
  <si>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</si>
  <si>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</si>
  <si>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</si>
  <si>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</si>
  <si>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</si>
  <si>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</si>
  <si>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</si>
  <si>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</si>
  <si>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</si>
  <si>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</si>
  <si>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</si>
  <si>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</si>
  <si>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</si>
  <si>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</si>
  <si>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</si>
  <si>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</si>
  <si>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</si>
  <si>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</si>
  <si>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</si>
  <si>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</si>
  <si>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</si>
  <si>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</si>
  <si>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</si>
  <si>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</si>
  <si>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</si>
  <si>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</si>
  <si>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</si>
  <si>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</si>
  <si>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</si>
  <si>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</si>
  <si>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</si>
  <si>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</si>
  <si>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</si>
  <si>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</si>
  <si>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</si>
  <si>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</si>
  <si>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</si>
  <si>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</si>
  <si>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</si>
  <si>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</si>
  <si>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</si>
  <si>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</si>
  <si>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</si>
  <si>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</si>
  <si>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</si>
  <si>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</si>
  <si>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</si>
  <si>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</si>
  <si>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</si>
  <si>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</si>
  <si>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</si>
  <si>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</si>
  <si>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</si>
  <si>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</si>
  <si>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</si>
  <si>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</si>
  <si>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</si>
  <si>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</si>
  <si>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</si>
  <si>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</si>
  <si>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</si>
  <si>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</si>
  <si>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</si>
  <si>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</si>
  <si>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</si>
  <si>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</si>
  <si>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</si>
  <si>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</si>
  <si>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</si>
  <si>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</si>
  <si>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</si>
  <si>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</si>
  <si>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</si>
  <si>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</si>
  <si>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</si>
  <si>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</si>
  <si>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</si>
  <si>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</si>
  <si>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</si>
  <si>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</si>
  <si>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</si>
  <si>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</si>
  <si>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</si>
  <si>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</si>
  <si>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</si>
  <si>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</si>
  <si>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</si>
  <si>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</si>
  <si>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</si>
  <si>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</si>
  <si>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</si>
  <si>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</si>
  <si>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</si>
  <si>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</si>
  <si>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</si>
  <si>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</si>
  <si>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</si>
  <si>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</si>
  <si>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</si>
  <si>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</si>
  <si>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</si>
  <si>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</si>
  <si>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</si>
  <si>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</si>
  <si>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</si>
  <si>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</si>
  <si>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</si>
  <si>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</si>
  <si>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</si>
  <si>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</si>
  <si>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</si>
  <si>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</si>
  <si>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</si>
  <si>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</si>
  <si>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</si>
  <si>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</si>
  <si>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</si>
  <si>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</si>
  <si>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</si>
  <si>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</si>
  <si>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</si>
  <si>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</si>
  <si>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</si>
  <si>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</si>
  <si>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</si>
  <si>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</si>
  <si>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</si>
  <si>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</si>
  <si>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</si>
  <si>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</si>
  <si>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</si>
  <si>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</si>
  <si>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</si>
  <si>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</si>
  <si>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</si>
  <si>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</si>
  <si>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</si>
  <si>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</si>
  <si>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</si>
  <si>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</si>
  <si>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</si>
  <si>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</si>
  <si>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</si>
  <si>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</si>
  <si>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</si>
  <si>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</si>
  <si>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</si>
  <si>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</si>
  <si>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</si>
  <si>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</si>
  <si>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</si>
  <si>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</si>
  <si>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</si>
  <si>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</si>
  <si>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</si>
  <si>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</si>
  <si>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</si>
  <si>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</si>
  <si>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</si>
  <si>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</si>
  <si>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</si>
  <si>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</si>
  <si>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</si>
  <si>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</si>
  <si>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</si>
  <si>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</si>
  <si>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</si>
  <si>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</si>
  <si>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</si>
  <si>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</si>
  <si>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</si>
  <si>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</si>
  <si>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</si>
  <si>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</si>
  <si>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</si>
  <si>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</si>
  <si>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</si>
  <si>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</si>
  <si>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</si>
  <si>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</si>
  <si>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</si>
  <si>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</si>
  <si>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</si>
  <si>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</si>
  <si>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</si>
  <si>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</si>
  <si>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</si>
  <si>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</si>
  <si>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</si>
  <si>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</si>
  <si>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</si>
  <si>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</si>
  <si>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</si>
  <si>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</si>
  <si>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</si>
  <si>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</si>
  <si>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</si>
  <si>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</si>
  <si>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</si>
  <si>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</si>
  <si>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</si>
  <si>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</si>
  <si>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</si>
  <si>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</si>
  <si>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</si>
  <si>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</si>
  <si>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</si>
  <si>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</si>
  <si>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</si>
  <si>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</si>
  <si>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</si>
  <si>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</si>
  <si>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</si>
  <si>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</si>
  <si>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</si>
  <si>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</si>
  <si>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</si>
  <si>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</si>
  <si>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</si>
  <si>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</si>
  <si>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</si>
  <si>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</si>
  <si>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</si>
  <si>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</si>
  <si>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</si>
  <si>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</si>
  <si>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</si>
  <si>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</si>
  <si>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</si>
  <si>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</si>
  <si>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</si>
  <si>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</si>
  <si>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</si>
  <si>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</si>
  <si>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</si>
  <si>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</si>
  <si>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</si>
  <si>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</si>
  <si>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</si>
  <si>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</si>
  <si>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</si>
  <si>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</si>
  <si>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</si>
  <si>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</si>
  <si>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</si>
  <si>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</si>
  <si>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</si>
  <si>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</si>
  <si>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</si>
  <si>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</si>
  <si>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</si>
  <si>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</si>
  <si>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</si>
  <si>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</si>
  <si>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</si>
  <si>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</si>
  <si>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</si>
  <si>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</si>
  <si>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</si>
  <si>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</si>
  <si>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</si>
  <si>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</si>
  <si>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</si>
  <si>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</si>
  <si>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</si>
  <si>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</si>
  <si>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</si>
  <si>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</si>
  <si>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</si>
  <si>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</si>
  <si>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</si>
  <si>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</si>
  <si>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</si>
  <si>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</si>
  <si>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</si>
  <si>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</si>
  <si>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</si>
  <si>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</si>
  <si>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</si>
  <si>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</si>
  <si>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</si>
  <si>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</si>
  <si>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</si>
  <si>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</si>
  <si>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</si>
  <si>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</si>
  <si>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</si>
  <si>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</si>
  <si>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</si>
  <si>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</si>
  <si>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</si>
  <si>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</si>
  <si>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</si>
  <si>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</si>
  <si>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</si>
  <si>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</si>
  <si>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</si>
  <si>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</si>
  <si>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</si>
  <si>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</si>
  <si>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</si>
  <si>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</si>
  <si>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</si>
  <si>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</si>
  <si>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</si>
  <si>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</si>
  <si>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</si>
  <si>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</si>
  <si>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</si>
  <si>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</si>
  <si>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</si>
  <si>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</si>
  <si>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</si>
  <si>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</si>
  <si>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</si>
  <si>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</si>
  <si>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</si>
  <si>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</si>
  <si>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</si>
  <si>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</si>
  <si>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</si>
  <si>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</si>
  <si>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</si>
  <si>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</si>
  <si>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</si>
  <si>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</si>
  <si>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</si>
  <si>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</si>
  <si>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</si>
  <si>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</si>
  <si>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</si>
  <si>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</si>
  <si>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</si>
  <si>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</si>
  <si>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</si>
  <si>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</si>
  <si>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</si>
  <si>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</si>
  <si>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</si>
  <si>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</si>
  <si>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</si>
  <si>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</si>
  <si>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</si>
  <si>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</si>
  <si>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</si>
  <si>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</si>
  <si>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</si>
  <si>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</si>
  <si>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</si>
  <si>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</si>
  <si>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</si>
  <si>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</si>
  <si>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</si>
  <si>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</si>
  <si>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</si>
  <si>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</si>
  <si>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</si>
  <si>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</si>
  <si>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</si>
  <si>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</si>
  <si>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</si>
  <si>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</si>
  <si>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</si>
  <si>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</si>
  <si>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</si>
  <si>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</si>
  <si>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</si>
  <si>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</si>
  <si>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</si>
  <si>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</si>
  <si>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</si>
  <si>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</si>
  <si>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</si>
  <si>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</si>
  <si>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</si>
  <si>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</si>
  <si>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</si>
  <si>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</si>
  <si>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</si>
  <si>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</si>
  <si>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</si>
  <si>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</si>
  <si>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</si>
  <si>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</si>
  <si>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</si>
  <si>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</si>
  <si>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</si>
  <si>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</si>
  <si>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</si>
  <si>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</si>
  <si>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</si>
  <si>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</si>
  <si>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</si>
  <si>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</si>
  <si>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</si>
  <si>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</si>
  <si>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</si>
  <si>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</si>
  <si>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</si>
  <si>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</si>
  <si>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</si>
  <si>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</si>
  <si>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</si>
  <si>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</si>
  <si>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</si>
  <si>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</si>
  <si>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</si>
  <si>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</si>
  <si>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</si>
  <si>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</si>
  <si>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</si>
  <si>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</si>
  <si>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</si>
  <si>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</si>
  <si>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</si>
  <si>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</si>
  <si>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</si>
  <si>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</si>
  <si>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</si>
  <si>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</si>
  <si>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</si>
  <si>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</si>
  <si>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</si>
  <si>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</si>
  <si>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</si>
  <si>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</si>
  <si>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</si>
  <si>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</si>
  <si>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</si>
  <si>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</si>
  <si>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</si>
  <si>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</si>
  <si>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</si>
  <si>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</si>
  <si>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</si>
  <si>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</si>
  <si>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</si>
  <si>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</si>
  <si>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</si>
  <si>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</si>
  <si>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</si>
  <si>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</si>
  <si>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</si>
  <si>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</si>
  <si>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</si>
  <si>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</si>
  <si>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</si>
  <si>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</si>
  <si>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</si>
  <si>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</si>
  <si>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</si>
  <si>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</si>
  <si>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</si>
  <si>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</si>
  <si>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</si>
  <si>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</si>
  <si>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</si>
  <si>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</si>
  <si>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</si>
  <si>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</si>
  <si>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</si>
  <si>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</si>
  <si>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</si>
  <si>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</si>
  <si>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</si>
  <si>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</si>
  <si>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</si>
  <si>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</si>
  <si>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</si>
  <si>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</si>
  <si>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</si>
  <si>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</si>
  <si>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</si>
  <si>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</si>
  <si>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</si>
  <si>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</si>
  <si>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</si>
  <si>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</si>
  <si>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</si>
  <si>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</si>
  <si>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</si>
  <si>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</si>
  <si>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</si>
  <si>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</si>
  <si>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</si>
  <si>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</si>
  <si>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</si>
  <si>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</si>
  <si>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</si>
  <si>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</si>
  <si>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</si>
  <si>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</si>
  <si>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</si>
  <si>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</si>
  <si>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</si>
  <si>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</si>
  <si>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</si>
  <si>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</si>
  <si>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</si>
  <si>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</si>
  <si>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</si>
  <si>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</si>
  <si>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</si>
  <si>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</si>
  <si>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</si>
  <si>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</si>
  <si>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</si>
  <si>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</si>
  <si>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</si>
  <si>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</si>
  <si>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</si>
  <si>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</si>
  <si>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</si>
  <si>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PCM-20251113-00000490</t>
  </si>
  <si>
    <t>Restored by PG</t>
  </si>
  <si>
    <t>PCM-20251113-00000758</t>
  </si>
  <si>
    <t>TE issue // Sector again down and Site located in Armaco and access issue</t>
  </si>
  <si>
    <t>PCM-20251113-00000968</t>
  </si>
  <si>
    <t>ETA 70 min</t>
  </si>
  <si>
    <t xml:space="preserve"> PCM-20250215-00000830 </t>
  </si>
  <si>
    <t>LTE site still down and  site located in aramco area access issue need special permission</t>
  </si>
  <si>
    <t>PCM-20251113-00000469</t>
  </si>
  <si>
    <t>Sceco unpaid bill, neighbor not allow connected pg due to noise</t>
  </si>
  <si>
    <t>PCM-20251113-00000830</t>
  </si>
  <si>
    <t>ETA 15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</si>
  <si>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</si>
  <si>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</si>
  <si>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</si>
  <si>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</si>
  <si>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</si>
  <si>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</si>
  <si>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</si>
  <si>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</si>
  <si>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PCM-20251113-00000844</t>
  </si>
  <si>
    <t xml:space="preserve">EM Team at site TS </t>
  </si>
  <si>
    <t>PCM-20251113-00000847</t>
  </si>
  <si>
    <t xml:space="preserve">ETA 100 mins </t>
  </si>
  <si>
    <t>PCM-20251113-00000849</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</si>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</sst>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21" fillId="7" borderId="8" xfId="0" applyFont="1" applyFill="1" applyBorder="1" applyAlignment="1">
      <alignment horizontal="center" vertical="center"/>
    </xf>
    <xf numFmtId="0" fontId="9"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3" totalsRowShown="0" headerRowDxfId="48" dataDxfId="47" headerRowBorderDxfId="45" tableBorderDxfId="46" totalsRowBorderDxfId="44">
  <autoFilter ref="A1:L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3" totalsRowShown="0" headerRowDxfId="31" dataDxfId="30" headerRowBorderDxfId="28" tableBorderDxfId="29">
  <autoFilter ref="A1:L2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0" totalsRowShown="0" headerRowDxfId="15" dataDxfId="14" headerRowBorderDxfId="12" tableBorderDxfId="13">
  <autoFilter ref="A1:L14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311.58671238426177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9" ca="1" si="0">IFERROR(NOW()-F3,"")</f>
        <v>45974.535138310188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45974.535138310188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45974.535138310188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45974.535138310188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45974.535138310188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45974.535138310188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45974.535138310188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45974.535138310188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45974.535138310188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45974.535138310188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45974.535138310188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45974.535138310188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45974.535138310188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45974.535138310188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45974.535138310188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45974.535138310188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45974.535138310188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ref="G20:G51" ca="1" si="1">IFERROR(NOW()-F20,"")</f>
        <v>45974.535138310188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45974.535138310188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45974.535138310188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45974.535138310188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45974.535138310188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45974.535138310188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45974.535138310188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45974.535138310188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45974.535138310188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45974.535138310188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45974.535138310188</v>
      </c>
      <c r="H30" s="111"/>
      <c r="I30" s="109" t="str">
        <f>IFERROR(VLOOKUP(D30,DB!A:F,6,0),"")</f>
        <v/>
      </c>
      <c r="J30" s="109" t="str">
        <f>IFERROR(VLOOKUP(D30,DB!A:G,7,0),"")</f>
        <v/>
      </c>
      <c r="K30" s="113"/>
      <c r="L30" s="114" t="str">
        <f>IFERROR(VLOOKUP(D30,DB!A:I,9,0),"")</f>
        <v/>
      </c>
    </row>
    <row r="31" spans="1:12" ht="15" customHeight="1">
      <c r="A31" s="117"/>
      <c r="B31" s="118" t="str">
        <f>IFERROR(VLOOKUP(D31,DB!A:K,11,0),"")</f>
        <v/>
      </c>
      <c r="C31" s="118"/>
      <c r="D31" s="118"/>
      <c r="E31" s="119"/>
      <c r="F31" s="120"/>
      <c r="G31" s="121">
        <f t="shared" ca="1" si="1"/>
        <v>45974.535138310188</v>
      </c>
      <c r="H31" s="120"/>
      <c r="I31" s="118" t="str">
        <f>IFERROR(VLOOKUP(D31,DB!A:F,6,0),"")</f>
        <v/>
      </c>
      <c r="J31" s="118" t="str">
        <f>IFERROR(VLOOKUP(D31,DB!A:G,7,0),"")</f>
        <v/>
      </c>
      <c r="K31" s="122"/>
      <c r="L31" s="123" t="str">
        <f>IFERROR(VLOOKUP(D31,DB!A:I,9,0),"")</f>
        <v/>
      </c>
    </row>
    <row r="32" spans="1:12" ht="15" customHeight="1">
      <c r="A32" s="150"/>
      <c r="B32" s="151" t="str">
        <f>IFERROR(VLOOKUP(D32,DB!A:K,11,0),"")</f>
        <v/>
      </c>
      <c r="C32" s="151"/>
      <c r="D32" s="151"/>
      <c r="E32" s="152"/>
      <c r="F32" s="149"/>
      <c r="G32" s="153">
        <f ca="1">IFERROR(NOW()-F32,"")</f>
        <v>45974.535138310188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45974.535138310188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45974.535138310188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45974.535138310188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45974.535138310188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45974.535138310188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45974.535138310188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45974.535138310188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45974.535138310188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45974.535138310188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45974.535138310188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45974.535138310188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45974.535138310188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45974.535138310188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45974.535138310188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45974.535138310188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45974.535138310188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45974.535138310188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45974.535138310188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45974.535138310188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45974.535138310188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45974.535138310188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45974.535138310188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45974.535138310188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45974.535138310188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45974.535138310188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45974.535138310188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45974.535138310188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45974.535138310188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45974.535138310188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45974.535138310188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45974.535138310188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45974.535138310188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45974.535138310188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45974.535138310188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45974.535138310188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45974.535138310188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45974.535138310188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45974.535138310188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45974.535138310188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45974.535138310188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45974.535138310188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45974.535138310188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45974.535138310188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45974.535138310188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45974.535138310188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45974.535138310188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45974.535138310188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45974.535138310188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45974.535138310188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45974.535138310188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45974.535138310188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45974.535138310188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45974.535138310188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45974.535138310188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45974.535138310188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45974.535138310188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45974.535138310188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45974.535138310188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45974.535138310188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45974.535138310188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45974.535138310188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45974.535138310188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45974.535138310188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45974.535138310188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45974.535138310188</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45974.535138310188</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45974.535138310188</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45974.535138310188</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45974.535138310188</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45974.535138310188</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45974.535138310188</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45974.535138310188</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45974.535138310188</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45974.535138310188</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45974.535138310188</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45974.535138310188</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45974.535138310188</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45974.535138310188</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45974.535138310188</v>
      </c>
      <c r="H111" s="149"/>
      <c r="I111" s="151" t="str">
        <f>IFERROR(VLOOKUP(D111,DB!A:F,6,0),"")</f>
        <v/>
      </c>
      <c r="J111" s="151" t="str">
        <f>IFERROR(VLOOKUP(D111,DB!A:G,7,0),"")</f>
        <v/>
      </c>
      <c r="K111" s="154"/>
      <c r="L111" s="155" t="str">
        <f>IFERROR(VLOOKUP(D111,DB!A:I,9,0),"")</f>
        <v/>
      </c>
    </row>
  </sheetData>
  <customSheetViews>
    <customSheetView guid="{F6042A99-DD27-4453-835D-0834D95730CC}" filter="1" showAutoFilter="1">
      <pageMargins left="0" right="0" top="0" bottom="0" header="0" footer="0"/>
      <autoFilter ref="B1:M1" xr:uid="{85BFA8A8-86C3-493B-A302-33CB5387D5D4}"/>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tabSelected="1" workbookViewId="0">
      <selection activeCell="F7" sqref="F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149.53530034722644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24534</v>
      </c>
      <c r="E4" s="103" t="s">
        <v>39021</v>
      </c>
      <c r="F4" s="104">
        <v>45974.326226851852</v>
      </c>
      <c r="G4" s="105">
        <f t="shared" ref="G4:G9" ca="1" si="1">IFERROR(NOW()-F4,"-")</f>
        <v>0.20891145833593328</v>
      </c>
      <c r="H4" s="104">
        <v>45974.301817129628</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22777</v>
      </c>
      <c r="E5" s="103" t="s">
        <v>39021</v>
      </c>
      <c r="F5" s="104">
        <v>45974.440960648149</v>
      </c>
      <c r="G5" s="105">
        <f t="shared" ca="1" si="1"/>
        <v>9.417766203841893E-2</v>
      </c>
      <c r="H5" s="104">
        <v>45974.437488425923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9" t="s">
        <v>24607</v>
      </c>
      <c r="E6" s="103" t="s">
        <v>39021</v>
      </c>
      <c r="F6" s="104">
        <v>45974.525937500002</v>
      </c>
      <c r="G6" s="105">
        <f t="shared" ca="1" si="1"/>
        <v>9.2008101855753921E-3</v>
      </c>
      <c r="H6" s="104">
        <v>45974.512858796297</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45974.535138310188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45974.535138310188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27"/>
      <c r="B9" s="128" t="str">
        <f>IFERROR(VLOOKUP(D9,DB!A:K,11,0),"")</f>
        <v/>
      </c>
      <c r="C9" s="128"/>
      <c r="D9" s="128"/>
      <c r="E9" s="129"/>
      <c r="F9" s="130"/>
      <c r="G9" s="131">
        <f t="shared" ca="1" si="1"/>
        <v>45974.535138310188</v>
      </c>
      <c r="H9" s="130"/>
      <c r="I9" s="128" t="str">
        <f>IFERROR(VLOOKUP(D9,DB!A:F,6,0),"")</f>
        <v/>
      </c>
      <c r="J9" s="128" t="str">
        <f>IFERROR(VLOOKUP(D9,DB!A:G,7,0),"")</f>
        <v/>
      </c>
      <c r="K9" s="132"/>
      <c r="L9" s="128" t="str">
        <f>IFERROR(VLOOKUP(D9,DB!A:I,9,0),"")</f>
        <v/>
      </c>
      <c r="M9" s="128"/>
      <c r="N9" s="128"/>
      <c r="O9" s="128"/>
      <c r="P9" s="128"/>
      <c r="Q9" s="128"/>
      <c r="R9" s="128"/>
      <c r="S9" s="128"/>
      <c r="T9" s="128"/>
      <c r="U9" s="128"/>
      <c r="V9" s="128"/>
      <c r="W9" s="128"/>
      <c r="X9" s="128"/>
      <c r="Y9" s="128"/>
      <c r="Z9" s="128"/>
      <c r="AA9" s="128"/>
      <c r="AB9" s="128"/>
      <c r="AC9" s="128"/>
      <c r="AD9" s="128"/>
      <c r="AE9" s="128"/>
      <c r="AF9" s="128"/>
      <c r="AG9" s="128"/>
      <c r="AH9" s="128"/>
      <c r="AI9" s="128"/>
      <c r="AJ9" s="128"/>
      <c r="AK9" s="128"/>
      <c r="AL9" s="128"/>
      <c r="AM9" s="128"/>
      <c r="AN9" s="128"/>
      <c r="AO9" s="128"/>
      <c r="AP9" s="128"/>
      <c r="AQ9" s="128"/>
      <c r="AR9" s="128"/>
      <c r="AS9" s="128"/>
      <c r="AT9" s="128"/>
      <c r="AU9" s="128"/>
      <c r="AV9" s="128"/>
      <c r="AW9" s="128"/>
      <c r="AX9" s="128"/>
      <c r="AY9" s="128"/>
      <c r="AZ9" s="128"/>
      <c r="BA9" s="128"/>
      <c r="BB9" s="128"/>
      <c r="BC9" s="128"/>
      <c r="BD9" s="128"/>
      <c r="BE9" s="128"/>
      <c r="BF9" s="128"/>
      <c r="BG9" s="128"/>
      <c r="BH9" s="128"/>
      <c r="BI9" s="128"/>
      <c r="BJ9" s="128"/>
      <c r="BK9" s="128"/>
      <c r="BL9" s="128"/>
      <c r="BM9" s="128"/>
      <c r="BN9" s="128"/>
      <c r="BO9" s="128"/>
      <c r="BP9" s="128"/>
      <c r="BQ9" s="128"/>
      <c r="BR9" s="128"/>
      <c r="BS9" s="128"/>
      <c r="BT9" s="128"/>
      <c r="BU9" s="128"/>
      <c r="BV9" s="128"/>
      <c r="BW9" s="128"/>
      <c r="BX9" s="128"/>
      <c r="BY9" s="128"/>
      <c r="BZ9" s="128"/>
      <c r="CA9" s="128"/>
      <c r="CB9" s="128"/>
      <c r="CC9" s="128"/>
      <c r="CD9" s="128"/>
      <c r="CE9" s="128"/>
      <c r="CF9" s="128"/>
      <c r="CG9" s="128"/>
      <c r="CH9" s="128"/>
      <c r="CI9" s="128"/>
      <c r="CJ9" s="133"/>
    </row>
    <row r="10" spans="1:88" ht="31.5" customHeight="1">
      <c r="A10" s="102"/>
      <c r="B10" s="18" t="str">
        <f>IFERROR(VLOOKUP(D10,DB!A:K,11,0),"")</f>
        <v/>
      </c>
      <c r="C10" s="18"/>
      <c r="D10" s="18"/>
      <c r="E10" s="103"/>
      <c r="F10" s="104"/>
      <c r="G10" s="105">
        <f ca="1">IFERROR(NOW()-F10,"-")</f>
        <v>45974.535138310188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45974.535138310188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45974.535138310188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45974.535138310188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45974.535138310188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45974.535138310188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45974.535138310188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45974.535138310188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s="156" customFormat="1" ht="31.5" customHeight="1">
      <c r="A18" s="102"/>
      <c r="B18" s="18" t="str">
        <f>IFERROR(VLOOKUP(D18,DB!A:K,11,0),"")</f>
        <v/>
      </c>
      <c r="C18" s="18"/>
      <c r="D18" s="18"/>
      <c r="E18" s="103"/>
      <c r="F18" s="104"/>
      <c r="G18" s="105">
        <f ca="1">IFERROR(NOW()-F18,"-")</f>
        <v>45974.535138310188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45974.535138310188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45974.535138310188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45974.535138310188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ca="1">IFERROR(NOW()-F22,"-")</f>
        <v>45974.535138310188</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row r="23" spans="1:88" ht="31.5" customHeight="1">
      <c r="A23" s="102"/>
      <c r="B23" s="18" t="str">
        <f>IFERROR(VLOOKUP(D23,DB!A:K,11,0),"")</f>
        <v/>
      </c>
      <c r="C23" s="18"/>
      <c r="D23" s="18"/>
      <c r="E23" s="103"/>
      <c r="F23" s="104"/>
      <c r="G23" s="105">
        <f ca="1">IFERROR(NOW()-F23,"-")</f>
        <v>45974.535138310188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45974.535138310188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45974.535138310188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45974.535138310188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45974.535138310188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45974.535138310188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45974.535138310188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45974.535138310188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45974.535138310188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45974.535138310188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45974.535138310188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45974.535138310188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45974.535138310188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45974.535138310188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45974.535138310188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45974.535138310188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45974.535138310188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45974.535138310188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45974.535138310188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45974.535138310188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45974.535138310188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45974.535138310188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45974.535138310188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45974.535138310188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45974.535138310188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45974.535138310188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45974.535138310188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45974.535138310188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45974.535138310188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45974.535138310188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45974.535138310188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45974.535138310188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45974.535138310188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45974.535138310188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45974.535138310188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45974.535138310188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ca="1">IFERROR(NOW()-F59,"-")</f>
        <v>45974.535138310188</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45974.535138310188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45974.535138310188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45974.535138310188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45974.535138310188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45974.535138310188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45974.535138310188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45974.535138310188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45974.535138310188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45974.535138310188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45974.535138310188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45974.535138310188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45974.535138310188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45974.535138310188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45974.535138310188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45974.535138310188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45974.535138310188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45974.535138310188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45974.535138310188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45974.535138310188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45974.535138310188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45974.535138310188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45974.535138310188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45974.535138310188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45974.535138310188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45974.535138310188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45974.535138310188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45974.535138310188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45974.535138310188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45974.535138310188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45974.535138310188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45974.535138310188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45974.535138310188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45974.535138310188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45974.535138310188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45974.535138310188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45974.535138310188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45974.535138310188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45974.535138310188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45974.535138310188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45974.535138310188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45974.535138310188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45974.535138310188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45974.535138310188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45974.535138310188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45974.535138310188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45974.535138310188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45974.535138310188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45974.535138310188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45974.535138310188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45974.535138310188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45974.535138310188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45974.535138310188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45974.535138310188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45974.535138310188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45974.535138310188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45974.535138310188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45974.535138310188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45974.535138310188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45974.535138310188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45974.535138310188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45974.535138310188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45974.535138310188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45974.535138310188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45974.535138310188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45974.535138310188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45974.535138310188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45974.535138310188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45974.535138310188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45974.535138310188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45974.535138310188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45974.535138310188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45974.535138310188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45974.535138310188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45974.535138310188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45974.535138310188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45974.535138310188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45974.535138310188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45974.535138310188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45974.535138310188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45974.535138310188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45974.535138310188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45974.535138310188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45974.535138310188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45974.535138310188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45974.535138310188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45974.535138310188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45974.535138310188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45974.535138310188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45974.535138310188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45974.535138310188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45974.535138310188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45974.535138310188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45974.535138310188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45974.535138310188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45974.535138310188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45974.535138310188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45974.535138310188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45974.535138310188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45974.535138310188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45974.535138310188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45974.535138310188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45974.535138310188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45974.535138310188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45974.535138310188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45974.535138310188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45974.535138310188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45974.535138310188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45974.535138310188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45974.535138310188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45974.535138310188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45974.535138310188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45974.535138310188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45974.535138310188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45974.535138310188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45974.535138310188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45974.535138310188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45974.535138310188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45974.535138310188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45974.535138310188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45974.535138310188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45974.535138310188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45974.535138310188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45974.535138310188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45974.535138310188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45974.535138310188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45974.535138310188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45974.535138310188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45974.535138310188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45974.535138310188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45974.535138310188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45974.535138310188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45974.535138310188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45974.535138310188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45974.535138310188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45974.535138310188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45974.535138310188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45974.535138310188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45974.535138310188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45974.535138310188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45974.535138310188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45974.535138310188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45974.535138310188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45974.535138310188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45974.535138310188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45974.535138310188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45974.535138310188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45974.535138310188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45974.535138310188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45974.535138310188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45974.535138310188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45974.535138310188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45974.535138310188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45974.535138310188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45974.535138310188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45974.535138310188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45974.535138310188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45974.535138310188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45974.535138310188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45974.535138310188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45974.535138310188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45974.535138310188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45974.535138310188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45974.535138310188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45974.535138310188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45974.535138310188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45974.535138310188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45974.535138310188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45974.535138310188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45974.535138310188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45974.535138310188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45974.535138310188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45974.535138310188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45974.535138310188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45974.535138310188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45974.535138310188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45974.535138310188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45974.535138310188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45974.535138310188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45974.535138310188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45974.535138310188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45974.535138310188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45974.535138310188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45974.535138310188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45974.535138310188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45974.535138310188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45974.535138310188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45974.535138310188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45974.535138310188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45974.535138310188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45974.535138310188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45974.535138310188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45974.535138310188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45974.535138310188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45974.535138310188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45974.535138310188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45974.535138310188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45974.535138310188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45974.535138310188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45974.535138310188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45974.535138310188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45974.535138310188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45974.535138310188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45974.535138310188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45974.535138310188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45974.535138310188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45974.535138310188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45974.535138310188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45974.535138310188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45974.535138310188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45974.535138310188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45974.535138310188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45974.535138310188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45974.535138310188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45974.535138310188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45974.535138310188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45974.535138310188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45974.535138310188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45974.535138310188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45974.535138310188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45974.535138310188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45974.535138310188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45974.535138310188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45974.535138310188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45974.535138310188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45974.535138310188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45974.535138310188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45974.535138310188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45974.535138310188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45974.535138310188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45974.535138310188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45974.535138310188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45974.535138310188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45974.535138310188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45974.535138310188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45974.535138310188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45974.535138310188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45974.535138310188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45974.535138310188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45974.535138310188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45974.535138310188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45974.535138310188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45974.535138310188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45974.535138310188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45974.535138310188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45974.535138310188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45974.535138310188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45974.535138310188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45974.535138310188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45974.535138310188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45974.535138310188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45974.535138310188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45974.535138310188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45974.535138310188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45974.535138310188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45974.535138310188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45974.535138310188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45974.535138310188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45974.535138310188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45974.535138310188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45974.535138310188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45974.535138310188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45974.535138310188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45974.535138310188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45974.535138310188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45974.535138310188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45974.535138310188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45974.535138310188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45974.535138310188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45974.535138310188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45974.535138310188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45974.535138310188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45974.535138310188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45974.535138310188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45974.535138310188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45974.535138310188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45974.535138310188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45974.535138310188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45974.535138310188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45974.535138310188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45974.535138310188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45974.535138310188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45974.535138310188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45974.535138310188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45974.535138310188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45974.535138310188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45974.535138310188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45974.535138310188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45974.535138310188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45974.535138310188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45974.535138310188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45974.535138310188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45974.535138310188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45974.535138310188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45974.535138310188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45974.535138310188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45974.535138310188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45974.535138310188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45974.535138310188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45974.535138310188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45974.535138310188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45974.535138310188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45974.535138310188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45974.535138310188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45974.535138310188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45974.535138310188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45974.535138310188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45974.535138310188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45974.535138310188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45974.535138310188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45974.535138310188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45974.535138310188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45974.535138310188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45974.535138310188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45974.535138310188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45974.535138310188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45974.535138310188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45974.535138310188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45974.535138310188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45974.535138310188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45974.535138310188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45974.535138310188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45974.535138310188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45974.535138310188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45974.535138310188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45974.535138310188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45974.535138310188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45974.535138310188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45974.535138310188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45974.535138310188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45974.535138310188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45974.535138310188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45974.535138310188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45974.535138310188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45974.535138310188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45974.535138310188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45974.535138310188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45974.535138310188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45974.535138310188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45974.535138310188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45974.535138310188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45974.535138310188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45974.535138310188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45974.535138310188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45974.535138310188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45974.535138310188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45974.535138310188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45974.535138310188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45974.535138310188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45974.535138310188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45974.535138310188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45974.535138310188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45974.535138310188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45974.535138310188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45974.535138310188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45974.535138310188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45974.535138310188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45974.535138310188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45974.535138310188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45974.535138310188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45974.535138310188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45974.535138310188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45974.535138310188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45974.535138310188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45974.535138310188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45974.535138310188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45974.535138310188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45974.535138310188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45974.535138310188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45974.535138310188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45974.535138310188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45974.535138310188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45974.535138310188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45974.535138310188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45974.535138310188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45974.535138310188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45974.535138310188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45974.535138310188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45974.535138310188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45974.535138310188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45974.535138310188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45974.535138310188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45974.535138310188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45974.535138310188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45974.535138310188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45974.535138310188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45974.535138310188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45974.535138310188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45974.535138310188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45974.535138310188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45974.535138310188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45974.535138310188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45974.535138310188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45974.535138310188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45974.535138310188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45974.535138310188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45974.535138310188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45974.535138310188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45974.535138310188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45974.535138310188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45974.535138310188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45974.535138310188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45974.535138310188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45974.535138310188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45974.535138310188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45974.535138310188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45974.535138310188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45974.535138310188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45974.535138310188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45974.535138310188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45974.535138310188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45974.535138310188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45974.535138310188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45974.535138310188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45974.535138310188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45974.535138310188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45974.535138310188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45974.535138310188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45974.535138310188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45974.535138310188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45974.535138310188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45974.535138310188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45974.535138310188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45974.535138310188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45974.535138310188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45974.535138310188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45974.535138310188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45974.535138310188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45974.535138310188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45974.535138310188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45974.535138310188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45974.535138310188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45974.535138310188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45974.535138310188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45974.535138310188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45974.535138310188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45974.535138310188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45974.535138310188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45974.535138310188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45974.535138310188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45974.535138310188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45974.535138310188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45974.535138310188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45974.535138310188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45974.535138310188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45974.535138310188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45974.535138310188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45974.535138310188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45974.535138310188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45974.535138310188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45974.535138310188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45974.535138310188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45974.535138310188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45974.535138310188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45974.535138310188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45974.535138310188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45974.535138310188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45974.535138310188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45974.535138310188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45974.535138310188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45974.535138310188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45974.535138310188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45974.535138310188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45974.535138310188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45974.535138310188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45974.535138310188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45974.535138310188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45974.535138310188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45974.535138310188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45974.535138310188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45974.535138310188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45974.535138310188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45974.535138310188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45974.535138310188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45974.535138310188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45974.535138310188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45974.535138310188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45974.535138310188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45974.535138310188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45974.535138310188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45974.535138310188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45974.535138310188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45974.535138310188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45974.535138310188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45974.535138310188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45974.535138310188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45974.535138310188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45974.535138310188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45974.535138310188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45974.535138310188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45974.535138310188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45974.535138310188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45974.535138310188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45974.535138310188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45974.535138310188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45974.535138310188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45974.535138310188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45974.535138310188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45974.535138310188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45974.535138310188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45974.535138310188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45974.535138310188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45974.535138310188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45974.535138310188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45974.535138310188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45974.535138310188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45974.535138310188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45974.535138310188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45974.535138310188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45974.535138310188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45974.535138310188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45974.535138310188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45974.535138310188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45974.535138310188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45974.535138310188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45974.535138310188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45974.535138310188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45974.535138310188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45974.535138310188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45974.535138310188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45974.535138310188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45974.535138310188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45974.535138310188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45974.535138310188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45974.535138310188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45974.535138310188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45974.535138310188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45974.535138310188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45974.535138310188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45974.535138310188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45974.535138310188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45974.535138310188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45974.535138310188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45974.535138310188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45974.535138310188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45974.535138310188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45974.535138310188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45974.535138310188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45974.535138310188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45974.535138310188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45974.535138310188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45974.535138310188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45974.535138310188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45974.535138310188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45974.535138310188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45974.535138310188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45974.535138310188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45974.535138310188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45974.535138310188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45974.535138310188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45974.535138310188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45974.535138310188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45974.535138310188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45974.535138310188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45974.535138310188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45974.535138310188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45974.535138310188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45974.535138310188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45974.535138310188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45974.535138310188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45974.535138310188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45974.535138310188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45974.535138310188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45974.535138310188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45974.535138310188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45974.535138310188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45974.535138310188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45974.535138310188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45974.535138310188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45974.535138310188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45974.535138310188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45974.535138310188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45974.535138310188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45974.535138310188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45974.535138310188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45974.535138310188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45974.535138310188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45974.535138310188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45974.535138310188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45974.535138310188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45974.535138310188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45974.535138310188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45974.535138310188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45974.535138310188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45974.535138310188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45974.535138310188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45974.535138310188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45974.535138310188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45974.535138310188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45974.535138310188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45974.535138310188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45974.535138310188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45974.535138310188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45974.535138310188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45974.535138310188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45974.535138310188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45974.535138310188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45974.535138310188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45974.535138310188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45974.535138310188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45974.535138310188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45974.535138310188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45974.535138310188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45974.535138310188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45974.535138310188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45974.535138310188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45974.535138310188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45974.535138310188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45974.535138310188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45974.535138310188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45974.535138310188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45974.535138310188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45974.535138310188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45974.535138310188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45974.535138310188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45974.535138310188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45974.535138310188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45974.535138310188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45974.535138310188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45974.535138310188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45974.535138310188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45974.535138310188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45974.535138310188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45974.535138310188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45974.535138310188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45974.535138310188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45974.535138310188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45974.535138310188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45974.535138310188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45974.535138310188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45974.535138310188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45974.535138310188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45974.535138310188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45974.535138310188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45974.535138310188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45974.535138310188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45974.535138310188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45974.535138310188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45974.535138310188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45974.535138310188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45974.535138310188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45974.535138310188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45974.535138310188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45974.535138310188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45974.535138310188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45974.535138310188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45974.535138310188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45974.535138310188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45974.535138310188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45974.535138310188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45974.535138310188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45974.535138310188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45974.535138310188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45974.535138310188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45974.535138310188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45974.535138310188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45974.535138310188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45974.535138310188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45974.535138310188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45974.535138310188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45974.535138310188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45974.535138310188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45974.535138310188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45974.535138310188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45974.535138310188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45974.535138310188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45974.535138310188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45974.535138310188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45974.535138310188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45974.535138310188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45974.535138310188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45974.535138310188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45974.535138310188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45974.535138310188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45974.535138310188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45974.535138310188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45974.535138310188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45974.535138310188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45974.535138310188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45974.535138310188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45974.535138310188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45974.535138310188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45974.535138310188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45974.535138310188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45974.535138310188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45974.535138310188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45974.535138310188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45974.535138310188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45974.535138310188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45974.535138310188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45974.535138310188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45974.535138310188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45974.535138310188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45974.535138310188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45974.535138310188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45974.535138310188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45974.535138310188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45974.535138310188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45974.535138310188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45974.535138310188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45974.535138310188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45974.535138310188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45974.535138310188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45974.535138310188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45974.535138310188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45974.535138310188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45974.535138310188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45974.535138310188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45974.535138310188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45974.535138310188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45974.535138310188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45974.535138310188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45974.535138310188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45974.535138310188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45974.535138310188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45974.535138310188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45974.535138310188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45974.535138310188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45974.535138310188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45974.535138310188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45974.535138310188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45974.535138310188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45974.535138310188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45974.535138310188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45974.535138310188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45974.535138310188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45974.535138310188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45974.535138310188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45974.535138310188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45974.535138310188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45974.535138310188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45974.535138310188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45974.535138310188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45974.535138310188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45974.535138310188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45974.535138310188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45974.535138310188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45974.535138310188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45974.535138310188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45974.535138310188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45974.535138310188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45974.535138310188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45974.535138310188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45974.535138310188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45974.535138310188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45974.535138310188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45974.535138310188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45974.535138310188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45974.535138310188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45974.535138310188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45974.535138310188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45974.535138310188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45974.535138310188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45974.535138310188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45974.535138310188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45974.535138310188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45974.535138310188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45974.535138310188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45974.535138310188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45974.535138310188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45974.535138310188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45974.535138310188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45974.535138310188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45974.535138310188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45974.535138310188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45974.535138310188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45974.535138310188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45974.535138310188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45974.535138310188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45974.535138310188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45974.535138310188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45974.535138310188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45974.535138310188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45974.535138310188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45974.535138310188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45974.535138310188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45974.535138310188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45974.535138310188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45974.535138310188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45974.535138310188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45974.535138310188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45974.535138310188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45974.535138310188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45974.535138310188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45974.535138310188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45974.535138310188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45974.535138310188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45974.535138310188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45974.535138310188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45974.535138310188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45974.535138310188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45974.535138310188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45974.535138310188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45974.535138310188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45974.535138310188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45974.535138310188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45974.535138310188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45974.535138310188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45974.535138310188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45974.535138310188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45974.535138310188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45974.535138310188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45974.535138310188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45974.535138310188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45974.535138310188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45974.535138310188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45974.535138310188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45974.535138310188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45974.535138310188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45974.535138310188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45974.535138310188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45974.535138310188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45974.535138310188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45974.535138310188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45974.535138310188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45974.535138310188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45974.535138310188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45974.535138310188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45974.535138310188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45974.535138310188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45974.535138310188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45974.535138310188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45974.535138310188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45974.535138310188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45974.535138310188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45974.535138310188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45974.535138310188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45974.535138310188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45974.535138310188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45974.535138310188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45974.535138310188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45974.535138310188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45974.535138310188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45974.535138310188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45974.535138310188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45974.535138310188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45974.535138310188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45974.535138310188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45974.535138310188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45974.535138310188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45974.535138310188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45974.535138310188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45974.535138310188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45974.535138310188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45974.535138310188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45974.535138310188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45974.535138310188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45974.535138310188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45974.535138310188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45974.535138310188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45974.535138310188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45974.535138310188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45974.535138310188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45974.535138310188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45974.535138310188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45974.535138310188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45974.535138310188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45974.535138310188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45974.535138310188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45974.535138310188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45974.535138310188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45974.535138310188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45974.535138310188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45974.535138310188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45974.535138310188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45974.535138310188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45974.535138310188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45974.535138310188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45974.535138310188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45974.535138310188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45974.535138310188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45974.535138310188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45974.535138310188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45974.535138310188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45974.535138310188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45974.535138310188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45974.535138310188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45974.535138310188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45974.535138310188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45974.535138310188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45974.535138310188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45974.535138310188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45974.535138310188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45974.535138310188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45974.535138310188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45974.535138310188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45974.535138310188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45974.535138310188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45974.535138310188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45974.535138310188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45974.535138310188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45974.535138310188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45974.535138310188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45974.535138310188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45974.535138310188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45974.535138310188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45974.535138310188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45974.535138310188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45974.535138310188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45974.535138310188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45974.535138310188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45974.535138310188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45974.535138310188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45974.535138310188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45974.535138310188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45974.535138310188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45974.535138310188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45974.535138310188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45974.535138310188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45974.535138310188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45974.535138310188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45974.535138310188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45974.535138310188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45974.535138310188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45974.535138310188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45974.535138310188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45974.535138310188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45974.535138310188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45974.535138310188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45974.535138310188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45974.535138310188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45974.535138310188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45974.535138310188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45974.535138310188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45974.535138310188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45974.535138310188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45974.535138310188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45974.535138310188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45974.535138310188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45974.535138310188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45974.535138310188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45974.535138310188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45974.535138310188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45974.535138310188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45974.535138310188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45974.535138310188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45974.535138310188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45974.535138310188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45974.535138310188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45974.535138310188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45974.535138310188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45974.535138310188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45974.535138310188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45974.535138310188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45974.535138310188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45974.535138310188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45974.535138310188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45974.535138310188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45974.535138310188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45974.535138310188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45974.535138310188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45974.535138310188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45974.535138310188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45974.535138310188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45974.535138310188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45974.535138310188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45974.535138310188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45974.535138310188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45974.535138310188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45974.535138310188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45974.535138310188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45974.535138310188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45974.535138310188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45974.535138310188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45974.535138310188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45974.535138310188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45974.535138310188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45974.535138310188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45974.535138310188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45974.535138310188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45974.535138310188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45974.535138310188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45974.535138310188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45974.535138310188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45974.535138310188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45974.535138310188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45974.535138310188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45974.535138310188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45974.535138310188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45974.535138310188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45974.535138310188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45974.535138310188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45974.535138310188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45974.535138310188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45974.535138310188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45974.535138310188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45974.535138310188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45974.535138310188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45974.535138310188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45974.535138310188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45974.535138310188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45974.535138310188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45974.535138310188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45974.535138310188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45974.535138310188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45974.535138310188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45974.535138310188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45974.535138310188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45974.535138310188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45974.535138310188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45974.535138310188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45974.535138310188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45974.535138310188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45974.535138310188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45974.535138310188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45974.535138310188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45974.535138310188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45974.535138310188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45974.535138310188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45974.535138310188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45974.535138310188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45974.535138310188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45974.535138310188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45974.535138310188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45974.535138310188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45974.535138310188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45974.535138310188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45974.535138310188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45974.535138310188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45974.535138310188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45974.535138310188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45974.535138310188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45974.535138310188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45974.535138310188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45974.535138310188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45974.535138310188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45974.535138310188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45974.535138310188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45974.535138310188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45974.535138310188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45974.535138310188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45974.535138310188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45974.535138310188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45974.535138310188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45974.535138310188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45974.535138310188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45974.535138310188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45974.535138310188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45974.535138310188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45974.535138310188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45974.535138310188</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workbookViewId="0">
      <selection activeCell="E10" sqref="E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271.05442071759171</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32798</v>
      </c>
      <c r="E3" s="95" t="s">
        <v>39021</v>
      </c>
      <c r="F3" s="96">
        <v>45974.31527777778</v>
      </c>
      <c r="G3" s="97">
        <f ca="1">IFERROR(NOW()-F3,"")</f>
        <v>0.21986053240834735</v>
      </c>
      <c r="H3" s="96">
        <v>45974.309942129628</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34817</v>
      </c>
      <c r="E4" s="95" t="s">
        <v>39021</v>
      </c>
      <c r="F4" s="96">
        <v>45974.470567129632</v>
      </c>
      <c r="G4" s="97">
        <f ca="1">IFERROR(NOW()-F4,"")</f>
        <v>6.4571180555503815E-2</v>
      </c>
      <c r="H4" s="96">
        <v>45974.452511574076</v>
      </c>
      <c r="I4" s="135" t="str">
        <f>IFERROR(VLOOKUP(D4,DB!A:F,6,0),"")</f>
        <v>SCECO</v>
      </c>
      <c r="J4" s="135" t="str">
        <f>IFERROR(VLOOKUP(D4,DB!A:G,7,0),"")</f>
        <v>Vandalized</v>
      </c>
      <c r="K4" s="98" t="s">
        <v>39116</v>
      </c>
      <c r="L4" s="92" t="str">
        <f>IFERROR(VLOOKUP(D4,DB!A:I,9,0),"")</f>
        <v>Latis</v>
      </c>
    </row>
    <row r="5" spans="1:16" ht="15" customHeight="1">
      <c r="A5" s="135"/>
      <c r="B5" s="135" t="str">
        <f>IFERROR(VLOOKUP(D5,DB!A:K,11,0),"")</f>
        <v/>
      </c>
      <c r="C5" s="94"/>
      <c r="D5" s="92"/>
      <c r="E5" s="95"/>
      <c r="F5" s="96"/>
      <c r="G5" s="97">
        <f ca="1">IFERROR(NOW()-F5,"")</f>
        <v>45974.535138310188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45974.535138310188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45974.535138310188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45974.535138310188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45974.535138310188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45974.535138310188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45974.535138310188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45974.535138310188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45974.535138310188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45974.535138310188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45974.535138310188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45974.535138310188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45974.535138310188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45974.535138310188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45974.535138310188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45974.535138310188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45974.535138310188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45974.535138310188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45974.535138310188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45974.535138310188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45974.535138310188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45974.535138310188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45974.535138310188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45974.535138310188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45974.535138310188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45974.535138310188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45974.535138310188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45974.535138310188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45974.535138310188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45974.535138310188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45974.535138310188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45974.535138310188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45974.535138310188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45974.535138310188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45974.535138310188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45974.535138310188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45974.535138310188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45974.535138310188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45974.535138310188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45974.535138310188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45974.535138310188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45974.535138310188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45974.535138310188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45974.535138310188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45974.535138310188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45974.535138310188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45974.535138310188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45974.535138310188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45974.535138310188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45974.535138310188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45974.535138310188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45974.535138310188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45974.535138310188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45974.535138310188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45974.535138310188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45974.535138310188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45974.535138310188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45974.535138310188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45974.535138310188</v>
      </c>
      <c r="H63" s="96"/>
      <c r="I63" s="135" t="str">
        <f>IFERROR(VLOOKUP(D63,DB!A:F,6,0),"")</f>
        <v/>
      </c>
      <c r="J63" s="135" t="str">
        <f>IFERROR(VLOOKUP(D63,DB!A:G,7,0),"")</f>
        <v/>
      </c>
      <c r="K63" s="98"/>
      <c r="L63" s="92"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3"/>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82.703078124999593</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16">
        <f t="shared" ref="G3" ca="1" si="0">IFERROR(NOW()-F3,"")</f>
        <v>48.346260995371267</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39100</v>
      </c>
      <c r="F4" s="125">
        <v>45948.661111111112</v>
      </c>
      <c r="G4" s="126">
        <f t="shared" ref="G4:G12" ca="1" si="1">IFERROR(NOW()-F4,"")</f>
        <v>25.874027199075499</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t="s">
        <v>39125</v>
      </c>
      <c r="B6" s="124" t="str">
        <f>IFERROR(VLOOKUP(D6,DB!A:K,11,0),"")</f>
        <v>R5</v>
      </c>
      <c r="C6" s="124">
        <v>1</v>
      </c>
      <c r="D6" s="124" t="s">
        <v>37382</v>
      </c>
      <c r="E6" s="124" t="s">
        <v>39021</v>
      </c>
      <c r="F6" s="157">
        <v>45974.476527777777</v>
      </c>
      <c r="G6" s="126">
        <f t="shared" ca="1" si="1"/>
        <v>5.8610532410966698E-2</v>
      </c>
      <c r="H6" s="125">
        <v>45974.470972222225</v>
      </c>
      <c r="I6" s="124" t="str">
        <f>IFERROR(VLOOKUP(D6,DB!A:F,6,0),"")</f>
        <v>Generator-SG</v>
      </c>
      <c r="J6" s="124" t="str">
        <f>IFERROR(VLOOKUP(D6,DB!A:G,7,0),"")</f>
        <v>Dead</v>
      </c>
      <c r="K6" s="124" t="s">
        <v>39126</v>
      </c>
      <c r="L6" s="124" t="str">
        <f>IFERROR(VLOOKUP(D6,DB!A:I,9,0),"")</f>
        <v>Latis</v>
      </c>
    </row>
    <row r="7" spans="1:13">
      <c r="A7" s="124"/>
      <c r="B7" s="124" t="str">
        <f>IFERROR(VLOOKUP(D7,DB!A:K,11,0),"")</f>
        <v/>
      </c>
      <c r="C7" s="124"/>
      <c r="D7" s="124"/>
      <c r="E7" s="124"/>
      <c r="F7" s="124"/>
      <c r="G7" s="126">
        <f t="shared" ca="1" si="1"/>
        <v>45974.535138310188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45974.535138310188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45974.535138310188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45974.535138310188</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1"/>
        <v>45974.535138310188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45974.535138310188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ref="G13:G76" ca="1" si="2">IFERROR(NOW()-F13,"")</f>
        <v>45974.535138310188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45974.535138310188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45974.535138310188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45974.535138310188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45974.535138310188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45974.535138310188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45974.535138310188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45974.535138310188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45974.535138310188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45974.535138310188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45974.535138310188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45974.535138310188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45974.535138310188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45974.535138310188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45974.535138310188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45974.535138310188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45974.535138310188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45974.535138310188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45974.535138310188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45974.535138310188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45974.535138310188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45974.535138310188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45974.535138310188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45974.535138310188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45974.535138310188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45974.535138310188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45974.535138310188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45974.535138310188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45974.535138310188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45974.535138310188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45974.535138310188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45974.535138310188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45974.535138310188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45974.535138310188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45974.535138310188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45974.535138310188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45974.535138310188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45974.535138310188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45974.535138310188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45974.535138310188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45974.535138310188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45974.535138310188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45974.535138310188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45974.535138310188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45974.535138310188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45974.535138310188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45974.535138310188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45974.535138310188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45974.535138310188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45974.535138310188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45974.535138310188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45974.535138310188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45974.535138310188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45974.535138310188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45974.535138310188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45974.535138310188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45974.535138310188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45974.535138310188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45974.535138310188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45974.535138310188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45974.535138310188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45974.535138310188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45974.535138310188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45974.535138310188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ref="G77:G140" ca="1" si="3">IFERROR(NOW()-F77,"")</f>
        <v>45974.535138310188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45974.535138310188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45974.535138310188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45974.535138310188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45974.535138310188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45974.535138310188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45974.535138310188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45974.535138310188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45974.535138310188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45974.535138310188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45974.535138310188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45974.535138310188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45974.535138310188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45974.535138310188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45974.535138310188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45974.535138310188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45974.535138310188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45974.535138310188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45974.535138310188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45974.535138310188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45974.535138310188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45974.535138310188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45974.535138310188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45974.535138310188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45974.535138310188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45974.535138310188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45974.535138310188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45974.535138310188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45974.535138310188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45974.535138310188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45974.535138310188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45974.535138310188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45974.535138310188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45974.535138310188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45974.535138310188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45974.535138310188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45974.535138310188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45974.535138310188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45974.535138310188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45974.535138310188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45974.535138310188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45974.535138310188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45974.535138310188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45974.535138310188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45974.535138310188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45974.535138310188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45974.535138310188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45974.535138310188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45974.535138310188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45974.535138310188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45974.535138310188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45974.535138310188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45974.535138310188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45974.535138310188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45974.535138310188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45974.535138310188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45974.535138310188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45974.535138310188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45974.535138310188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45974.535138310188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45974.535138310188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45974.535138310188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45974.535138310188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45974.535138310188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ref="G141:G204" ca="1" si="4">IFERROR(NOW()-F141,"")</f>
        <v>45974.535138310188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45974.535138310188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45974.535138310188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45974.535138310188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45974.535138310188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45974.535138310188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45974.535138310188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45974.535138310188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45974.535138310188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45974.535138310188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45974.535138310188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45974.535138310188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45974.535138310188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45974.535138310188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45974.535138310188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45974.535138310188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45974.535138310188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45974.535138310188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45974.535138310188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45974.535138310188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45974.535138310188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45974.535138310188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45974.535138310188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45974.535138310188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45974.535138310188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45974.535138310188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45974.535138310188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45974.535138310188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45974.535138310188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45974.535138310188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45974.535138310188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45974.535138310188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45974.535138310188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45974.535138310188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45974.535138310188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45974.535138310188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45974.535138310188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45974.535138310188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45974.535138310188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45974.535138310188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45974.535138310188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45974.535138310188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45974.535138310188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45974.535138310188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45974.535138310188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45974.535138310188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45974.535138310188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45974.535138310188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45974.535138310188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45974.535138310188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45974.535138310188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45974.535138310188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45974.535138310188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45974.535138310188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45974.535138310188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45974.535138310188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45974.535138310188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45974.535138310188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45974.535138310188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45974.535138310188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45974.535138310188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45974.535138310188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45974.535138310188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45974.535138310188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ref="G205:G268" ca="1" si="5">IFERROR(NOW()-F205,"")</f>
        <v>45974.535138310188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45974.535138310188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45974.535138310188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45974.535138310188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45974.535138310188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45974.535138310188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45974.535138310188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45974.535138310188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45974.535138310188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45974.535138310188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45974.535138310188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45974.535138310188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45974.535138310188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45974.535138310188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45974.535138310188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45974.535138310188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45974.535138310188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45974.535138310188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45974.535138310188</v>
      </c>
      <c r="H223" s="124"/>
      <c r="I223" s="124" t="str">
        <f>IFERROR(VLOOKUP(D223,DB!A:F,6,0),"")</f>
        <v/>
      </c>
      <c r="J223" s="124" t="str">
        <f>IFERROR(VLOOKUP(D223,DB!A:G,7,0),"")</f>
        <v/>
      </c>
      <c r="K223" s="124"/>
      <c r="L223" s="124" t="str">
        <f>IFERROR(VLOOKUP(D223,DB!A:I,9,0),"")</f>
        <v/>
      </c>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sheetData>
  <dataValidations count="2">
    <dataValidation allowBlank="1" showInputMessage="1" showErrorMessage="1" sqref="E1" xr:uid="{920C6338-E771-4DAE-8C89-92A9093EA4DE}"/>
    <dataValidation type="list" allowBlank="1" showInputMessage="1" showErrorMessage="1" sqref="E2:E2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0"/>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9" t="s">
        <v>39127</v>
      </c>
      <c r="B2" s="141" t="str">
        <f>IFERROR(VLOOKUP(D2,DB!A:K,11,0),"")</f>
        <v>R6</v>
      </c>
      <c r="C2" s="142">
        <v>1</v>
      </c>
      <c r="D2" s="141" t="s">
        <v>31598</v>
      </c>
      <c r="E2" s="124" t="s">
        <v>39021</v>
      </c>
      <c r="F2" s="143">
        <v>45974.477650462963</v>
      </c>
      <c r="G2" s="105">
        <f t="shared" ref="G2:G42" ca="1" si="0">IFERROR(NOW()-F2,"-")</f>
        <v>5.7487847225274891E-2</v>
      </c>
      <c r="H2" s="143">
        <v>45974.471817129626</v>
      </c>
      <c r="I2" s="141" t="str">
        <f>IFERROR(VLOOKUP(D2,DB!A:F,6,0),"")</f>
        <v>SCECO</v>
      </c>
      <c r="J2" s="141" t="str">
        <f>IFERROR(VLOOKUP(D2,DB!A:G,7,0),"")</f>
        <v>Vandalized+No BB Design</v>
      </c>
      <c r="K2" s="144" t="s">
        <v>39128</v>
      </c>
      <c r="L2" s="145" t="str">
        <f>IFERROR(VLOOKUP(D2,DB!A:I,9,0),"")</f>
        <v>Latis</v>
      </c>
    </row>
    <row r="3" spans="1:16382" ht="31.5" customHeight="1">
      <c r="A3" s="140" t="s">
        <v>39129</v>
      </c>
      <c r="B3" s="141" t="str">
        <f>IFERROR(VLOOKUP(D3,DB!A:K,11,0),"")</f>
        <v>R6</v>
      </c>
      <c r="C3" s="142">
        <v>1</v>
      </c>
      <c r="D3" s="158" t="s">
        <v>34529</v>
      </c>
      <c r="E3" s="124" t="s">
        <v>39100</v>
      </c>
      <c r="F3" s="143">
        <v>45974.479039351849</v>
      </c>
      <c r="G3" s="105">
        <f t="shared" ca="1" si="0"/>
        <v>5.6098958339134697E-2</v>
      </c>
      <c r="H3" s="143">
        <v>45974.471817129626</v>
      </c>
      <c r="I3" s="141" t="str">
        <f>IFERROR(VLOOKUP(D3,DB!A:F,6,0),"")</f>
        <v>Generator-SG</v>
      </c>
      <c r="J3" s="141" t="str">
        <f>IFERROR(VLOOKUP(D3,DB!A:G,7,0),"")</f>
        <v>Dead</v>
      </c>
      <c r="K3" s="144" t="s">
        <v>39130</v>
      </c>
      <c r="L3" s="145" t="str">
        <f>IFERROR(VLOOKUP(D3,DB!A:I,9,0),"")</f>
        <v>Latis</v>
      </c>
    </row>
    <row r="4" spans="1:16382" ht="31.5" customHeight="1">
      <c r="A4" s="140"/>
      <c r="B4" s="141" t="str">
        <f>IFERROR(VLOOKUP(D4,DB!A:K,11,0),"")</f>
        <v/>
      </c>
      <c r="C4" s="142"/>
      <c r="D4" s="141"/>
      <c r="E4" s="124"/>
      <c r="F4" s="143"/>
      <c r="G4" s="105">
        <f t="shared" ca="1" si="0"/>
        <v>45974.535138310188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45974.535138310188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45974.535138310188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45974.535138310188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45974.535138310188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45974.535138310188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45974.535138310188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45974.535138310188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45974.535138310188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45974.535138310188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45974.535138310188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45974.535138310188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45974.535138310188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45974.535138310188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45974.535138310188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45974.535138310188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45974.535138310188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45974.535138310188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45974.535138310188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45974.535138310188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45974.535138310188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45974.535138310188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45974.535138310188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45974.535138310188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45974.535138310188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45974.535138310188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45974.535138310188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45974.535138310188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45974.535138310188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45974.535138310188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45974.535138310188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45974.535138310188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45974.535138310188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45974.535138310188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45974.535138310188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45974.535138310188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45974.535138310188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45974.535138310188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45974.535138310188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ref="G43:G106" ca="1" si="1">IFERROR(NOW()-F43,"-")</f>
        <v>45974.535138310188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45974.535138310188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45974.535138310188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45974.535138310188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45974.535138310188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45974.535138310188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45974.535138310188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45974.535138310188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45974.535138310188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45974.535138310188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45974.535138310188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45974.535138310188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45974.535138310188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45974.535138310188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45974.535138310188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45974.535138310188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45974.535138310188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45974.535138310188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45974.535138310188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45974.535138310188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45974.535138310188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45974.535138310188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45974.535138310188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45974.535138310188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45974.535138310188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45974.535138310188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45974.535138310188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45974.535138310188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45974.535138310188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45974.535138310188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45974.535138310188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45974.535138310188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45974.535138310188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45974.535138310188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45974.535138310188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45974.535138310188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45974.535138310188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45974.535138310188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45974.535138310188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45974.535138310188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45974.535138310188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45974.535138310188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45974.535138310188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45974.535138310188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45974.535138310188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45974.535138310188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45974.535138310188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45974.535138310188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45974.535138310188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45974.535138310188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45974.535138310188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45974.535138310188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45974.535138310188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45974.535138310188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45974.535138310188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45974.535138310188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45974.535138310188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45974.535138310188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45974.535138310188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45974.535138310188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45974.535138310188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45974.535138310188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45974.535138310188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45974.535138310188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ref="G107:G140" ca="1" si="2">IFERROR(NOW()-F107,"-")</f>
        <v>45974.535138310188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45974.535138310188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45974.535138310188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45974.535138310188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45974.535138310188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45974.535138310188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45974.535138310188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45974.535138310188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45974.535138310188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45974.535138310188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45974.535138310188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45974.535138310188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45974.535138310188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45974.535138310188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45974.535138310188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45974.535138310188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45974.535138310188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45974.535138310188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45974.535138310188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45974.535138310188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45974.535138310188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45974.535138310188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45974.535138310188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45974.535138310188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45974.535138310188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45974.535138310188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45974.535138310188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45974.535138310188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45974.535138310188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45974.535138310188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45974.535138310188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45974.535138310188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45974.535138310188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45974.535138310188</v>
      </c>
      <c r="H140" s="143"/>
      <c r="I140" s="141" t="str">
        <f>IFERROR(VLOOKUP(D140,DB!A:F,6,0),"")</f>
        <v/>
      </c>
      <c r="J140" s="141" t="str">
        <f>IFERROR(VLOOKUP(D140,DB!A:G,7,0),"")</f>
        <v/>
      </c>
      <c r="K140" s="144"/>
      <c r="L140" s="145" t="str">
        <f>IFERROR(VLOOKUP(D140,DB!A:I,9,0),"")</f>
        <v/>
      </c>
    </row>
  </sheetData>
  <dataValidations count="2">
    <dataValidation allowBlank="1" showInputMessage="1" showErrorMessage="1" sqref="E1" xr:uid="{9E1BC488-8814-4F8A-8DBE-742B3278AB71}"/>
    <dataValidation type="list" allowBlank="1" showInputMessage="1" showErrorMessage="1" sqref="E2:E1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2025-11-13T09:52:37Z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