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80" documentId="120_S{2AC9BD13-BADA-5192-A53E-5A8FF88502F6}" xr6:coauthVersionLast="47" xr6:coauthVersionMax="47" xr10:uidLastSave="{4CFB1B13-24B1-49DA-BB83-D8ACDF27180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L6" i="2"/>
  <c r="L2" i="9"/>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 i="5"/>
  <c r="B3" i="4"/>
  <c r="G3" i="4"/>
  <c r="I3" i="4"/>
  <c r="J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<sst xmlns="http://schemas.openxmlformats.org/spreadsheetml/2006/main" count="180304" uniqueCount="39135">
  <si>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</si>
  <si>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</si>
  <si>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</si>
  <si>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</si>
  <si>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</si>
  <si>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</si>
  <si>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</si>
  <si>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</si>
  <si>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</si>
  <si>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</si>
  <si>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</si>
  <si>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</si>
  <si>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</si>
  <si>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</si>
  <si>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</si>
  <si>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</si>
  <si>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</si>
  <si>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</si>
  <si>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</si>
  <si>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</si>
  <si>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</si>
  <si>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</si>
  <si>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</si>
  <si>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</si>
  <si>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</si>
  <si>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</si>
  <si>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</si>
  <si>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</si>
  <si>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</si>
  <si>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</si>
  <si>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</si>
  <si>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</si>
  <si>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</si>
  <si>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</si>
  <si>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</si>
  <si>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</si>
  <si>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</si>
  <si>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</si>
  <si>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</si>
  <si>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</si>
  <si>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</si>
  <si>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</si>
  <si>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</si>
  <si>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</si>
  <si>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</si>
  <si>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</si>
  <si>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</si>
  <si>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</si>
  <si>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</si>
  <si>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</si>
  <si>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</si>
  <si>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</si>
  <si>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</si>
  <si>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</si>
  <si>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</si>
  <si>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</si>
  <si>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</si>
  <si>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</si>
  <si>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</si>
  <si>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</si>
  <si>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</si>
  <si>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</si>
  <si>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</si>
  <si>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</si>
  <si>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</si>
  <si>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</si>
  <si>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</si>
  <si>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</si>
  <si>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</si>
  <si>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</si>
  <si>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</si>
  <si>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</si>
  <si>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</si>
  <si>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</si>
  <si>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</si>
  <si>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</si>
  <si>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</si>
  <si>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</si>
  <si>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</si>
  <si>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</si>
  <si>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</si>
  <si>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</si>
  <si>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</si>
  <si>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</si>
  <si>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</si>
  <si>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</si>
  <si>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</si>
  <si>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</si>
  <si>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</si>
  <si>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</si>
  <si>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</si>
  <si>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</si>
  <si>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</si>
  <si>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</si>
  <si>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</si>
  <si>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</si>
  <si>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</si>
  <si>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</si>
  <si>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</si>
  <si>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</si>
  <si>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</si>
  <si>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</si>
  <si>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</si>
  <si>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</si>
  <si>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</si>
  <si>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</si>
  <si>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</si>
  <si>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</si>
  <si>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</si>
  <si>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</si>
  <si>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</si>
  <si>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</si>
  <si>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</si>
  <si>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</si>
  <si>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</si>
  <si>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</si>
  <si>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</si>
  <si>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</si>
  <si>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</si>
  <si>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</si>
  <si>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</si>
  <si>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</si>
  <si>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</si>
  <si>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</si>
  <si>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</si>
  <si>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</si>
  <si>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</si>
  <si>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</si>
  <si>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</si>
  <si>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</si>
  <si>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</si>
  <si>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</si>
  <si>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</si>
  <si>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</si>
  <si>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</si>
  <si>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</si>
  <si>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</si>
  <si>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</si>
  <si>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</si>
  <si>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</si>
  <si>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</si>
  <si>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</si>
  <si>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</si>
  <si>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</si>
  <si>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</si>
  <si>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</si>
  <si>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</si>
  <si>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</si>
  <si>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</si>
  <si>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</si>
  <si>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</si>
  <si>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</si>
  <si>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</si>
  <si>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</si>
  <si>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</si>
  <si>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</si>
  <si>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</si>
  <si>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</si>
  <si>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</si>
  <si>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</si>
  <si>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</si>
  <si>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</si>
  <si>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</si>
  <si>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</si>
  <si>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</si>
  <si>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</si>
  <si>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</si>
  <si>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</si>
  <si>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</si>
  <si>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</si>
  <si>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</si>
  <si>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</si>
  <si>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</si>
  <si>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</si>
  <si>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</si>
  <si>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</si>
  <si>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</si>
  <si>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</si>
  <si>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</si>
  <si>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</si>
  <si>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</si>
  <si>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</si>
  <si>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</si>
  <si>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</si>
  <si>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</si>
  <si>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</si>
  <si>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</si>
  <si>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</si>
  <si>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</si>
  <si>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</si>
  <si>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</si>
  <si>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</si>
  <si>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</si>
  <si>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</si>
  <si>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</si>
  <si>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</si>
  <si>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</si>
  <si>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</si>
  <si>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</si>
  <si>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</si>
  <si>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</si>
  <si>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</si>
  <si>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</si>
  <si>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</si>
  <si>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</si>
  <si>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</si>
  <si>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</si>
  <si>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</si>
  <si>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</si>
  <si>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</si>
  <si>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</si>
  <si>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</si>
  <si>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</si>
  <si>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</si>
  <si>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</si>
  <si>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</si>
  <si>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</si>
  <si>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</si>
  <si>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</si>
  <si>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</si>
  <si>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</si>
  <si>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</si>
  <si>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</si>
  <si>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</si>
  <si>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</si>
  <si>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</si>
  <si>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</si>
  <si>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</si>
  <si>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</si>
  <si>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</si>
  <si>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</si>
  <si>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</si>
  <si>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</si>
  <si>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</si>
  <si>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</si>
  <si>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</si>
  <si>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</si>
  <si>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</si>
  <si>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</si>
  <si>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</si>
  <si>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</si>
  <si>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</si>
  <si>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</si>
  <si>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</si>
  <si>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</si>
  <si>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</si>
  <si>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</si>
  <si>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</si>
  <si>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</si>
  <si>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</si>
  <si>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</si>
  <si>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</si>
  <si>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</si>
  <si>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</si>
  <si>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</si>
  <si>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</si>
  <si>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</si>
  <si>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</si>
  <si>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</si>
  <si>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</si>
  <si>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</si>
  <si>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</si>
  <si>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</si>
  <si>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</si>
  <si>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</si>
  <si>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</si>
  <si>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</si>
  <si>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</si>
  <si>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</si>
  <si>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</si>
  <si>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</si>
  <si>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</si>
  <si>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</si>
  <si>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</si>
  <si>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</si>
  <si>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</si>
  <si>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</si>
  <si>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</si>
  <si>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</si>
  <si>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</si>
  <si>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</si>
  <si>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</si>
  <si>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</si>
  <si>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</si>
  <si>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</si>
  <si>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</si>
  <si>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</si>
  <si>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</si>
  <si>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</si>
  <si>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</si>
  <si>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</si>
  <si>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</si>
  <si>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</si>
  <si>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</si>
  <si>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</si>
  <si>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</si>
  <si>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</si>
  <si>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</si>
  <si>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</si>
  <si>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</si>
  <si>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</si>
  <si>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</si>
  <si>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</si>
  <si>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</si>
  <si>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</si>
  <si>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</si>
  <si>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</si>
  <si>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</si>
  <si>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</si>
  <si>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</si>
  <si>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</si>
  <si>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</si>
  <si>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</si>
  <si>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</si>
  <si>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</si>
  <si>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</si>
  <si>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</si>
  <si>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</si>
  <si>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</si>
  <si>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</si>
  <si>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</si>
  <si>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</si>
  <si>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</si>
  <si>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</si>
  <si>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</si>
  <si>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</si>
  <si>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</si>
  <si>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</si>
  <si>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</si>
  <si>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</si>
  <si>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</si>
  <si>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</si>
  <si>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</si>
  <si>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</si>
  <si>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</si>
  <si>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</si>
  <si>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</si>
  <si>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</si>
  <si>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</si>
  <si>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</si>
  <si>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</si>
  <si>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</si>
  <si>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</si>
  <si>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</si>
  <si>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</si>
  <si>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</si>
  <si>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</si>
  <si>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</si>
  <si>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</si>
  <si>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</si>
  <si>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</si>
  <si>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</si>
  <si>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</si>
  <si>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</si>
  <si>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</si>
  <si>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</si>
  <si>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</si>
  <si>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</si>
  <si>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</si>
  <si>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</si>
  <si>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</si>
  <si>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</si>
  <si>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</si>
  <si>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</si>
  <si>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</si>
  <si>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</si>
  <si>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</si>
  <si>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</si>
  <si>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</si>
  <si>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</si>
  <si>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</si>
  <si>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</si>
  <si>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</si>
  <si>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</si>
  <si>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</si>
  <si>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</si>
  <si>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</si>
  <si>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</si>
  <si>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</si>
  <si>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</si>
  <si>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</si>
  <si>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</si>
  <si>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</si>
  <si>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</si>
  <si>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</si>
  <si>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</si>
  <si>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</si>
  <si>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</si>
  <si>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</si>
  <si>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</si>
  <si>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</si>
  <si>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</si>
  <si>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</si>
  <si>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</si>
  <si>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</si>
  <si>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</si>
  <si>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</si>
  <si>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</si>
  <si>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</si>
  <si>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</si>
  <si>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</si>
  <si>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</si>
  <si>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</si>
  <si>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</si>
  <si>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</si>
  <si>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</si>
  <si>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</si>
  <si>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</si>
  <si>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</si>
  <si>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</si>
  <si>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</si>
  <si>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</si>
  <si>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</si>
  <si>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</si>
  <si>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</si>
  <si>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</si>
  <si>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</si>
  <si>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</si>
  <si>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</si>
  <si>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</si>
  <si>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</si>
  <si>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</si>
  <si>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</si>
  <si>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</si>
  <si>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</si>
  <si>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</si>
  <si>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</si>
  <si>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</si>
  <si>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</si>
  <si>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</si>
  <si>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</si>
  <si>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</si>
  <si>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</si>
  <si>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</si>
  <si>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</si>
  <si>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</si>
  <si>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</si>
  <si>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</si>
  <si>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</si>
  <si>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</si>
  <si>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</si>
  <si>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</si>
  <si>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</si>
  <si>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</si>
  <si>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</si>
  <si>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</si>
  <si>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</si>
  <si>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</si>
  <si>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</si>
  <si>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</si>
  <si>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</si>
  <si>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</si>
  <si>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</si>
  <si>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</si>
  <si>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</si>
  <si>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</si>
  <si>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</si>
  <si>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</si>
  <si>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</si>
  <si>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</si>
  <si>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</si>
  <si>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</si>
  <si>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</si>
  <si>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</si>
  <si>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</si>
  <si>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</si>
  <si>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</si>
  <si>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</si>
  <si>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</si>
  <si>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</si>
  <si>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</si>
  <si>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</si>
  <si>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</si>
  <si>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</si>
  <si>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</si>
  <si>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</si>
  <si>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</si>
  <si>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</si>
  <si>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</si>
  <si>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</si>
  <si>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</si>
  <si>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</si>
  <si>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</si>
  <si>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</si>
  <si>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</si>
  <si>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</si>
  <si>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</si>
  <si>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</si>
  <si>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</si>
  <si>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</si>
  <si>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</si>
  <si>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</si>
  <si>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</si>
  <si>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</si>
  <si>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</si>
  <si>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</si>
  <si>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</si>
  <si>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</si>
  <si>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</si>
  <si>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</si>
  <si>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</si>
  <si>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</si>
  <si>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</si>
  <si>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</si>
  <si>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</si>
  <si>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</si>
  <si>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</si>
  <si>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</si>
  <si>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</si>
  <si>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</si>
  <si>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</si>
  <si>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</si>
  <si>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</si>
  <si>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</si>
  <si>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</si>
  <si>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</si>
  <si>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</si>
  <si>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</si>
  <si>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</si>
  <si>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</si>
  <si>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</si>
  <si>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</si>
  <si>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</si>
  <si>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</si>
  <si>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</si>
  <si>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</si>
  <si>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</si>
  <si>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</si>
  <si>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</si>
  <si>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</si>
  <si>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</si>
  <si>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</si>
  <si>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</si>
  <si>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</si>
  <si>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</si>
  <si>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</si>
  <si>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</si>
  <si>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</si>
  <si>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</si>
  <si>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</si>
  <si>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</si>
  <si>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</si>
  <si>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</si>
  <si>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</si>
  <si>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</si>
  <si>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</si>
  <si>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</si>
  <si>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</si>
  <si>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</si>
  <si>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</si>
  <si>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</si>
  <si>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</si>
  <si>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</si>
  <si>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</si>
  <si>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</si>
  <si>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</si>
  <si>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</si>
  <si>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</si>
  <si>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</si>
  <si>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</si>
  <si>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</si>
  <si>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</si>
  <si>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</si>
  <si>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</si>
  <si>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</si>
  <si>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</si>
  <si>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</si>
  <si>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</si>
  <si>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</si>
  <si>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</si>
  <si>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</si>
  <si>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</si>
  <si>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</si>
  <si>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</si>
  <si>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</si>
  <si>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</si>
  <si>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</si>
  <si>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</si>
  <si>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</si>
  <si>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</si>
  <si>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</si>
  <si>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</si>
  <si>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</si>
  <si>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</si>
  <si>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</si>
  <si>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</si>
  <si>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</si>
  <si>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</si>
  <si>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</si>
  <si>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</si>
  <si>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</si>
  <si>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</si>
  <si>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</si>
  <si>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</si>
  <si>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</si>
  <si>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</si>
  <si>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</si>
  <si>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</si>
  <si>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</si>
  <si>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</si>
  <si>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</si>
  <si>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</si>
  <si>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</si>
  <si>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</si>
  <si>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</si>
  <si>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</si>
  <si>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</si>
  <si>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</si>
  <si>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</si>
  <si>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</si>
  <si>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</si>
  <si>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</si>
  <si>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</si>
  <si>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</si>
  <si>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</si>
  <si>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</si>
  <si>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</si>
  <si>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</si>
  <si>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</si>
  <si>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</si>
  <si>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</si>
  <si>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</si>
  <si>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</si>
  <si>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</si>
  <si>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</si>
  <si>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</si>
  <si>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</si>
  <si>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</si>
  <si>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</si>
  <si>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</si>
  <si>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</si>
  <si>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</si>
  <si>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</si>
  <si>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</si>
  <si>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</si>
  <si>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</si>
  <si>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</si>
  <si>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</si>
  <si>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</si>
  <si>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</si>
  <si>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</si>
  <si>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</si>
  <si>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</si>
  <si>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</si>
  <si>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</si>
  <si>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</si>
  <si>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</si>
  <si>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</si>
  <si>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</si>
  <si>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</si>
  <si>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</si>
  <si>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</si>
  <si>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</si>
  <si>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</si>
  <si>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</si>
  <si>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</si>
  <si>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</si>
  <si>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</si>
  <si>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</si>
  <si>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</si>
  <si>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</si>
  <si>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</si>
  <si>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</si>
  <si>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</si>
  <si>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</si>
  <si>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</si>
  <si>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</si>
  <si>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</si>
  <si>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</si>
  <si>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</si>
  <si>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</si>
  <si>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</si>
  <si>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</si>
  <si>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</si>
  <si>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</si>
  <si>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</si>
  <si>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</si>
  <si>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</si>
  <si>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</si>
  <si>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</si>
  <si>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</si>
  <si>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</si>
  <si>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</si>
  <si>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</si>
  <si>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</si>
  <si>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</si>
  <si>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</si>
  <si>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</si>
  <si>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</si>
  <si>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</si>
  <si>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</si>
  <si>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</si>
  <si>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</si>
  <si>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</si>
  <si>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</si>
  <si>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</si>
  <si>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</si>
  <si>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</si>
  <si>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</si>
  <si>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</si>
  <si>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</si>
  <si>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</si>
  <si>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</si>
  <si>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</si>
  <si>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</si>
  <si>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</si>
  <si>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</si>
  <si>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</si>
  <si>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</si>
  <si>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</si>
  <si>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</si>
  <si>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</si>
  <si>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</si>
  <si>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</si>
  <si>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</si>
  <si>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</si>
  <si>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</si>
  <si>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</si>
  <si>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</si>
  <si>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</si>
  <si>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</si>
  <si>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</si>
  <si>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</si>
  <si>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</si>
  <si>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</si>
  <si>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</si>
  <si>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</si>
  <si>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</si>
  <si>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</si>
  <si>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</si>
  <si>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</si>
  <si>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</si>
  <si>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</si>
  <si>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</si>
  <si>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</si>
  <si>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</si>
  <si>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</si>
  <si>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</si>
  <si>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</si>
  <si>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</si>
  <si>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</si>
  <si>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</si>
  <si>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</si>
  <si>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</si>
  <si>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</si>
  <si>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</si>
  <si>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</si>
  <si>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</si>
  <si>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</si>
  <si>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</si>
  <si>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</si>
  <si>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</si>
  <si>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</si>
  <si>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</si>
  <si>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</si>
  <si>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</si>
  <si>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</si>
  <si>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</si>
  <si>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</si>
  <si>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</si>
  <si>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</si>
  <si>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</si>
  <si>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</si>
  <si>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</si>
  <si>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</si>
  <si>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</si>
  <si>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</si>
  <si>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</si>
  <si>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</si>
  <si>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</si>
  <si>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</si>
  <si>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</si>
  <si>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</si>
  <si>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</si>
  <si>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</si>
  <si>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</si>
  <si>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</si>
  <si>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</si>
  <si>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</si>
  <si>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</si>
  <si>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</si>
  <si>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</si>
  <si>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</si>
  <si>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</si>
  <si>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</si>
  <si>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</si>
  <si>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</si>
  <si>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</si>
  <si>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</si>
  <si>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</si>
  <si>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</si>
  <si>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</si>
  <si>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</si>
  <si>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</si>
  <si>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</si>
  <si>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</si>
  <si>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</si>
  <si>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</si>
  <si>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</si>
  <si>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</si>
  <si>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</si>
  <si>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</si>
  <si>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</si>
  <si>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</si>
  <si>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</si>
  <si>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</si>
  <si>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</si>
  <si>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</si>
  <si>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</si>
  <si>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</si>
  <si>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</si>
  <si>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</si>
  <si>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</si>
  <si>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</si>
  <si>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</si>
  <si>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</si>
  <si>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</si>
  <si>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</si>
  <si>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</si>
  <si>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</si>
  <si>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</si>
  <si>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</si>
  <si>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</si>
  <si>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</si>
  <si>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</si>
  <si>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</si>
  <si>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</si>
  <si>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</si>
  <si>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</si>
  <si>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</si>
  <si>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</si>
  <si>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</si>
  <si>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</si>
  <si>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</si>
  <si>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</si>
  <si>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</si>
  <si>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</si>
  <si>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</si>
  <si>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</si>
  <si>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</si>
  <si>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</si>
  <si>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</si>
  <si>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</si>
  <si>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</si>
  <si>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</si>
  <si>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</si>
  <si>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</si>
  <si>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</si>
  <si>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</si>
  <si>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</si>
  <si>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</si>
  <si>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</si>
  <si>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</si>
  <si>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</si>
  <si>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</si>
  <si>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</si>
  <si>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</si>
  <si>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</si>
  <si>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</si>
  <si>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</si>
  <si>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</si>
  <si>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</si>
  <si>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</si>
  <si>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</si>
  <si>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</si>
  <si>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</si>
  <si>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</si>
  <si>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</si>
  <si>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</si>
  <si>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</si>
  <si>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</si>
  <si>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</si>
  <si>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</si>
  <si>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</si>
  <si>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</si>
  <si>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</si>
  <si>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</si>
  <si>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</si>
  <si>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</si>
  <si>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</si>
  <si>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</si>
  <si>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</si>
  <si>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</si>
  <si>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</si>
  <si>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</si>
  <si>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</si>
  <si>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</si>
  <si>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</si>
  <si>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</si>
  <si>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</si>
  <si>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</si>
  <si>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</si>
  <si>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</si>
  <si>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</si>
  <si>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</si>
  <si>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</si>
  <si>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</si>
  <si>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</si>
  <si>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</si>
  <si>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</si>
  <si>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</si>
  <si>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</si>
  <si>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</si>
  <si>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</si>
  <si>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</si>
  <si>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</si>
  <si>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</si>
  <si>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</si>
  <si>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</si>
  <si>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</si>
  <si>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</si>
  <si>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</si>
  <si>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</si>
  <si>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</si>
  <si>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</si>
  <si>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</si>
  <si>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</si>
  <si>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</si>
  <si>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</si>
  <si>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</si>
  <si>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</si>
  <si>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</si>
  <si>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</si>
  <si>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</si>
  <si>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</si>
  <si>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</si>
  <si>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</si>
  <si>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</si>
  <si>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</si>
  <si>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</si>
  <si>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</si>
  <si>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</si>
  <si>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</si>
  <si>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</si>
  <si>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</si>
  <si>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</si>
  <si>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</si>
  <si>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</si>
  <si>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</si>
  <si>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</si>
  <si>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</si>
  <si>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</si>
  <si>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</si>
  <si>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</si>
  <si>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</si>
  <si>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</si>
  <si>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</si>
  <si>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</si>
  <si>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</si>
  <si>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</si>
  <si>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</si>
  <si>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</si>
  <si>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</si>
  <si>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</si>
  <si>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</si>
  <si>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</si>
  <si>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</si>
  <si>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</si>
  <si>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</si>
  <si>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</si>
  <si>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</si>
  <si>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</si>
  <si>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</si>
  <si>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</si>
  <si>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</si>
  <si>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</si>
  <si>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</si>
  <si>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</si>
  <si>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</si>
  <si>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</si>
  <si>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</si>
  <si>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</si>
  <si>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</si>
  <si>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</si>
  <si>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</si>
  <si>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</si>
  <si>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</si>
  <si>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</si>
  <si>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</si>
  <si>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</si>
  <si>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</si>
  <si>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</si>
  <si>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</si>
  <si>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</si>
  <si>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</si>
  <si>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</si>
  <si>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</si>
  <si>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</si>
  <si>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</si>
  <si>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</si>
  <si>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</si>
  <si>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</si>
  <si>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</si>
  <si>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</si>
  <si>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</si>
  <si>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</si>
  <si>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</si>
  <si>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</si>
  <si>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</si>
  <si>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</si>
  <si>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</si>
  <si>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</si>
  <si>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</si>
  <si>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</si>
  <si>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</si>
  <si>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</si>
  <si>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</si>
  <si>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</si>
  <si>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</si>
  <si>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</si>
  <si>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</si>
  <si>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</si>
  <si>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</si>
  <si>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</si>
  <si>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</si>
  <si>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</si>
  <si>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</si>
  <si>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</si>
  <si>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</si>
  <si>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</si>
  <si>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</si>
  <si>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</si>
  <si>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</si>
  <si>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</si>
  <si>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</si>
  <si>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</si>
  <si>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</si>
  <si>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</si>
  <si>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</si>
  <si>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</si>
  <si>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</si>
  <si>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</si>
  <si>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</si>
  <si>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</si>
  <si>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</si>
  <si>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</si>
  <si>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</si>
  <si>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</si>
  <si>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</si>
  <si>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</si>
  <si>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</si>
  <si>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</si>
  <si>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</si>
  <si>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</si>
  <si>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</si>
  <si>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</si>
  <si>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</si>
  <si>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</si>
  <si>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</si>
  <si>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</si>
  <si>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</si>
  <si>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</si>
  <si>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</si>
  <si>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</si>
  <si>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</si>
  <si>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</si>
  <si>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</si>
  <si>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</si>
  <si>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</si>
  <si>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</si>
  <si>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</si>
  <si>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</si>
  <si>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</si>
  <si>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</si>
  <si>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</si>
  <si>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</si>
  <si>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</si>
  <si>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</si>
  <si>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</si>
  <si>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</si>
  <si>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</si>
  <si>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</si>
  <si>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</si>
  <si>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</si>
  <si>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</si>
  <si>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</si>
  <si>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</si>
  <si>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</si>
  <si>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</si>
  <si>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</si>
  <si>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</si>
  <si>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</si>
  <si>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</si>
  <si>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</si>
  <si>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</si>
  <si>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</si>
  <si>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</si>
  <si>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</si>
  <si>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</si>
  <si>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</si>
  <si>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</si>
  <si>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</si>
  <si>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</si>
  <si>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</si>
  <si>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</si>
  <si>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</si>
  <si>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</si>
  <si>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</si>
  <si>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</si>
  <si>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</si>
  <si>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</si>
  <si>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</si>
  <si>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</si>
  <si>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</si>
  <si>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</si>
  <si>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</si>
  <si>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</si>
  <si>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</si>
  <si>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</si>
  <si>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</si>
  <si>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</si>
  <si>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</si>
  <si>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</si>
  <si>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</si>
  <si>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</si>
  <si>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</si>
  <si>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</si>
  <si>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</si>
  <si>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</si>
  <si>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</si>
  <si>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</si>
  <si>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</si>
  <si>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</si>
  <si>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</si>
  <si>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</si>
  <si>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</si>
  <si>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</si>
  <si>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</si>
  <si>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</si>
  <si>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</si>
  <si>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</si>
  <si>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</si>
  <si>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</si>
  <si>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</si>
  <si>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</si>
  <si>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</si>
  <si>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</si>
  <si>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</si>
  <si>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</si>
  <si>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</si>
  <si>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</si>
  <si>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</si>
  <si>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</si>
  <si>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</si>
  <si>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</si>
  <si>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</si>
  <si>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</si>
  <si>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</si>
  <si>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</si>
  <si>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</si>
  <si>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</si>
  <si>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</si>
  <si>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</si>
  <si>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</si>
  <si>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</si>
  <si>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</si>
  <si>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</si>
  <si>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</si>
  <si>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</si>
  <si>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</si>
  <si>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</si>
  <si>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</si>
  <si>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</si>
  <si>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</si>
  <si>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</si>
  <si>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</si>
  <si>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</si>
  <si>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</si>
  <si>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</si>
  <si>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</si>
  <si>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</si>
  <si>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</si>
  <si>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</si>
  <si>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</si>
  <si>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</si>
  <si>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</si>
  <si>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</si>
  <si>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</si>
  <si>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</si>
  <si>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</si>
  <si>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</si>
  <si>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</si>
  <si>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</si>
  <si>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</si>
  <si>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</si>
  <si>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</si>
  <si>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</si>
  <si>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</si>
  <si>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</si>
  <si>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</si>
  <si>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</si>
  <si>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</si>
  <si>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</si>
  <si>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</si>
  <si>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</si>
  <si>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</si>
  <si>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</si>
  <si>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</si>
  <si>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</si>
  <si>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</si>
  <si>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</si>
  <si>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</si>
  <si>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</si>
  <si>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</si>
  <si>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</si>
  <si>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</si>
  <si>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</si>
  <si>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</si>
  <si>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</si>
  <si>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</si>
  <si>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</si>
  <si>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</si>
  <si>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</si>
  <si>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</si>
  <si>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</si>
  <si>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</si>
  <si>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</si>
  <si>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</si>
  <si>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</si>
  <si>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</si>
  <si>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</si>
  <si>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</si>
  <si>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</si>
  <si>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</si>
  <si>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</si>
  <si>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</si>
  <si>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</si>
  <si>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</si>
  <si>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</si>
  <si>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</si>
  <si>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</si>
  <si>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</si>
  <si>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</si>
  <si>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</si>
  <si>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</si>
  <si>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</si>
  <si>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</si>
  <si>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</si>
  <si>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</si>
  <si>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</si>
  <si>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</si>
  <si>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</si>
  <si>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</si>
  <si>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</si>
  <si>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</si>
  <si>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</si>
  <si>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</si>
  <si>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</si>
  <si>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</si>
  <si>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</si>
  <si>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</si>
  <si>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</si>
  <si>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</si>
  <si>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</si>
  <si>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</si>
  <si>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</si>
  <si>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</si>
  <si>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</si>
  <si>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</si>
  <si>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</si>
  <si>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</si>
  <si>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</si>
  <si>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</si>
  <si>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</si>
  <si>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</si>
  <si>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</si>
  <si>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</si>
  <si>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</si>
  <si>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</si>
  <si>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</si>
  <si>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</si>
  <si>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</si>
  <si>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</si>
  <si>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</si>
  <si>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</si>
  <si>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</si>
  <si>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</si>
  <si>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</si>
  <si>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</si>
  <si>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</si>
  <si>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</si>
  <si>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</si>
  <si>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</si>
  <si>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</si>
  <si>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</si>
  <si>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</si>
  <si>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</si>
  <si>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</si>
  <si>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</si>
  <si>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</si>
  <si>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</si>
  <si>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</si>
  <si>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</si>
  <si>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</si>
  <si>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</si>
  <si>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</si>
  <si>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</si>
  <si>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</si>
  <si>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</si>
  <si>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</si>
  <si>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</si>
  <si>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</si>
  <si>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</si>
  <si>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</si>
  <si>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</si>
  <si>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</si>
  <si>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</si>
  <si>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</si>
  <si>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</si>
  <si>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</si>
  <si>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</si>
  <si>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</si>
  <si>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</si>
  <si>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</si>
  <si>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</si>
  <si>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</si>
  <si>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</si>
  <si>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</si>
  <si>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</si>
  <si>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</si>
  <si>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</si>
  <si>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</si>
  <si>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</si>
  <si>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</si>
  <si>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</si>
  <si>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</si>
  <si>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</si>
  <si>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</si>
  <si>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</si>
  <si>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</si>
  <si>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</si>
  <si>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</si>
  <si>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</si>
  <si>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</si>
  <si>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</si>
  <si>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</si>
  <si>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</si>
  <si>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</si>
  <si>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</si>
  <si>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</si>
  <si>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</si>
  <si>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</si>
  <si>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</si>
  <si>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</si>
  <si>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</si>
  <si>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</si>
  <si>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</si>
  <si>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</si>
  <si>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</si>
  <si>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</si>
  <si>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</si>
  <si>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</si>
  <si>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</si>
  <si>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</si>
  <si>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</si>
  <si>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</si>
  <si>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</si>
  <si>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</si>
  <si>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</si>
  <si>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</si>
  <si>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</si>
  <si>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</si>
  <si>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</si>
  <si>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</si>
  <si>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</si>
  <si>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</si>
  <si>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</si>
  <si>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</si>
  <si>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</si>
  <si>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</si>
  <si>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</si>
  <si>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</si>
  <si>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</si>
  <si>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</si>
  <si>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</si>
  <si>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</si>
  <si>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</si>
  <si>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</si>
  <si>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</si>
  <si>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</si>
  <si>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</si>
  <si>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</si>
  <si>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</si>
  <si>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</si>
  <si>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</si>
  <si>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</si>
  <si>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</si>
  <si>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</si>
  <si>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</si>
  <si>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</si>
  <si>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</si>
  <si>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</si>
  <si>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</si>
  <si>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</si>
  <si>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</si>
  <si>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</si>
  <si>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</si>
  <si>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</si>
  <si>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</si>
  <si>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</si>
  <si>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</si>
  <si>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</si>
  <si>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</si>
  <si>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</si>
  <si>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</si>
  <si>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</si>
  <si>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</si>
  <si>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</si>
  <si>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</si>
  <si>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</si>
  <si>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</si>
  <si>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</si>
  <si>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</si>
  <si>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</si>
  <si>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</si>
  <si>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</si>
  <si>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</si>
  <si>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</si>
  <si>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</si>
  <si>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</si>
  <si>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</si>
  <si>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</si>
  <si>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</si>
  <si>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</si>
  <si>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</si>
  <si>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</si>
  <si>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</si>
  <si>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</si>
  <si>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</si>
  <si>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</si>
  <si>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</si>
  <si>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</si>
  <si>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</si>
  <si>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</si>
  <si>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</si>
  <si>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</si>
  <si>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</si>
  <si>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</si>
  <si>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</si>
  <si>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</si>
  <si>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</si>
  <si>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</si>
  <si>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</si>
  <si>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</si>
  <si>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</si>
  <si>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</si>
  <si>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</si>
  <si>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</si>
  <si>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</si>
  <si>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</si>
  <si>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</si>
  <si>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</si>
  <si>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</si>
  <si>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</si>
  <si>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</si>
  <si>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</si>
  <si>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</si>
  <si>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</si>
  <si>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</si>
  <si>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</si>
  <si>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</si>
  <si>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</si>
  <si>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</si>
  <si>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</si>
  <si>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</si>
  <si>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</si>
  <si>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</si>
  <si>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</si>
  <si>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</si>
  <si>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</si>
  <si>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</si>
  <si>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</si>
  <si>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</si>
  <si>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</si>
  <si>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</si>
  <si>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</si>
  <si>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</si>
  <si>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</si>
  <si>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</si>
  <si>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</si>
  <si>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</si>
  <si>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</si>
  <si>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</si>
  <si>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</si>
  <si>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</si>
  <si>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</si>
  <si>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</si>
  <si>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</si>
  <si>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</si>
  <si>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</si>
  <si>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</si>
  <si>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</si>
  <si>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</si>
  <si>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</si>
  <si>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</si>
  <si>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</si>
  <si>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</si>
  <si>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</si>
  <si>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</si>
  <si>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</si>
  <si>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</si>
  <si>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</si>
  <si>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</si>
  <si>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</si>
  <si>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</si>
  <si>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</si>
  <si>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</si>
  <si>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</si>
  <si>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</si>
  <si>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</si>
  <si>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</si>
  <si>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</si>
  <si>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</si>
  <si>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</si>
  <si>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</si>
  <si>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</si>
  <si>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</si>
  <si>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</si>
  <si>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</si>
  <si>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</si>
  <si>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</si>
  <si>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</si>
  <si>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</si>
  <si>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</si>
  <si>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</si>
  <si>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</si>
  <si>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</si>
  <si>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</si>
  <si>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</si>
  <si>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</si>
  <si>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</si>
  <si>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</si>
  <si>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</si>
  <si>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</si>
  <si>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</si>
  <si>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</si>
  <si>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</si>
  <si>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</si>
  <si>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</si>
  <si>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</si>
  <si>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</si>
  <si>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</si>
  <si>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</si>
  <si>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</si>
  <si>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</si>
  <si>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</si>
  <si>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</si>
  <si>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</si>
  <si>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</si>
  <si>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</si>
  <si>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</si>
  <si>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</si>
  <si>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</si>
  <si>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</si>
  <si>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</si>
  <si>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</si>
  <si>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</si>
  <si>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</si>
  <si>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</si>
  <si>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</si>
  <si>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</si>
  <si>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</si>
  <si>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</si>
  <si>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</si>
  <si>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</si>
  <si>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</si>
  <si>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</si>
  <si>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</si>
  <si>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</si>
  <si>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</si>
  <si>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</si>
  <si>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</si>
  <si>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</si>
  <si>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</si>
  <si>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</si>
  <si>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</si>
  <si>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</si>
  <si>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</si>
  <si>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</si>
  <si>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</si>
  <si>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</si>
  <si>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</si>
  <si>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</si>
  <si>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</si>
  <si>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</si>
  <si>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</si>
  <si>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</si>
  <si>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</si>
  <si>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</si>
  <si>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</si>
  <si>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</si>
  <si>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</si>
  <si>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</si>
  <si>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</si>
  <si>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</si>
  <si>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</si>
  <si>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</si>
  <si>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</si>
  <si>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</si>
  <si>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</si>
  <si>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</si>
  <si>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</si>
  <si>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</si>
  <si>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</si>
  <si>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</si>
  <si>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</si>
  <si>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</si>
  <si>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</si>
  <si>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</si>
  <si>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</si>
  <si>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</si>
  <si>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</si>
  <si>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</si>
  <si>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</si>
  <si>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</si>
  <si>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</si>
  <si>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</si>
  <si>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</si>
  <si>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</si>
  <si>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</si>
  <si>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</si>
  <si>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</si>
  <si>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</si>
  <si>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</si>
  <si>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</si>
  <si>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</si>
  <si>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</si>
  <si>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</si>
  <si>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</si>
  <si>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</si>
  <si>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</si>
  <si>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</si>
  <si>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</si>
  <si>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</si>
  <si>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</si>
  <si>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</si>
  <si>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</si>
  <si>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</si>
  <si>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</si>
  <si>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</si>
  <si>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</si>
  <si>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</si>
  <si>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</si>
  <si>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</si>
  <si>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</si>
  <si>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</si>
  <si>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</si>
  <si>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</si>
  <si>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</si>
  <si>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</si>
  <si>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</si>
  <si>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</si>
  <si>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</si>
  <si>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</si>
  <si>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</si>
  <si>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</si>
  <si>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</si>
  <si>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</si>
  <si>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</si>
  <si>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</si>
  <si>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</si>
  <si>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</si>
  <si>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</si>
  <si>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</si>
  <si>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</si>
  <si>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</si>
  <si>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</si>
  <si>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</si>
  <si>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</si>
  <si>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</si>
  <si>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</si>
  <si>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</si>
  <si>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</si>
  <si>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</si>
  <si>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</si>
  <si>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</si>
  <si>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</si>
  <si>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</si>
  <si>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</si>
  <si>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</si>
  <si>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</si>
  <si>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</si>
  <si>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</si>
  <si>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</si>
  <si>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</si>
  <si>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</si>
  <si>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</si>
  <si>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</si>
  <si>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</si>
  <si>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</si>
  <si>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</si>
  <si>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</si>
  <si>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</si>
  <si>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</si>
  <si>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</si>
  <si>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</si>
  <si>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</si>
  <si>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</si>
  <si>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</si>
  <si>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</si>
  <si>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</si>
  <si>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</si>
  <si>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</si>
  <si>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</si>
  <si>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</si>
  <si>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</si>
  <si>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</si>
  <si>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</si>
  <si>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</si>
  <si>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</si>
  <si>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</si>
  <si>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</si>
  <si>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</si>
  <si>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</si>
  <si>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</si>
  <si>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</si>
  <si>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</si>
  <si>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</si>
  <si>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</si>
  <si>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</si>
  <si>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</si>
  <si>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</si>
  <si>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</si>
  <si>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</si>
  <si>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</si>
  <si>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</si>
  <si>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</si>
  <si>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</si>
  <si>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</si>
  <si>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</si>
  <si>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</si>
  <si>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</si>
  <si>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</si>
  <si>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</si>
  <si>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</si>
  <si>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</si>
  <si>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</si>
  <si>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</si>
  <si>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</si>
  <si>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</si>
  <si>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</si>
  <si>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</si>
  <si>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</si>
  <si>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</si>
  <si>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</si>
  <si>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</si>
  <si>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</si>
  <si>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</si>
  <si>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</si>
  <si>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</si>
  <si>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</si>
  <si>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</si>
  <si>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</si>
  <si>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</si>
  <si>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</si>
  <si>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</si>
  <si>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</si>
  <si>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</si>
  <si>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</si>
  <si>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</si>
  <si>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</si>
  <si>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</si>
  <si>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</si>
  <si>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</si>
  <si>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</si>
  <si>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</si>
  <si>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</si>
  <si>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</si>
  <si>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</si>
  <si>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</si>
  <si>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</si>
  <si>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</si>
  <si>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</si>
  <si>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</si>
  <si>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</si>
  <si>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</si>
  <si>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</si>
  <si>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</si>
  <si>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</si>
  <si>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</si>
  <si>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</si>
  <si>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</si>
  <si>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</si>
  <si>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</si>
  <si>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</si>
  <si>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</si>
  <si>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</si>
  <si>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</si>
  <si>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</si>
  <si>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</si>
  <si>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</si>
  <si>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</si>
  <si>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</si>
  <si>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</si>
  <si>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</si>
  <si>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</si>
  <si>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</si>
  <si>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</si>
  <si>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</si>
  <si>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</si>
  <si>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</si>
  <si>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</si>
  <si>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</si>
  <si>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</si>
  <si>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</si>
  <si>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</si>
  <si>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</si>
  <si>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</si>
  <si>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</si>
  <si>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</si>
  <si>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</si>
  <si>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</si>
  <si>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</si>
  <si>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</si>
  <si>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</si>
  <si>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</si>
  <si>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</si>
  <si>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</si>
  <si>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</si>
  <si>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</si>
  <si>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</si>
  <si>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</si>
  <si>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</si>
  <si>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</si>
  <si>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</si>
  <si>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</si>
  <si>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</si>
  <si>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</si>
  <si>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</si>
  <si>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</si>
  <si>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</si>
  <si>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</si>
  <si>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</si>
  <si>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</si>
  <si>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</si>
  <si>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</si>
  <si>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</si>
  <si>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</si>
  <si>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</si>
  <si>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</si>
  <si>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</si>
  <si>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</si>
  <si>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</si>
  <si>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</si>
  <si>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</si>
  <si>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</si>
  <si>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</si>
  <si>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</si>
  <si>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</si>
  <si>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</si>
  <si>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</si>
  <si>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</si>
  <si>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</si>
  <si>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</si>
  <si>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</si>
  <si>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</si>
  <si>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</si>
  <si>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</si>
  <si>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</si>
  <si>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</si>
  <si>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</si>
  <si>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</si>
  <si>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</si>
  <si>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</si>
  <si>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</si>
  <si>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</si>
  <si>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</si>
  <si>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</si>
  <si>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</si>
  <si>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</si>
  <si>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</si>
  <si>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</si>
  <si>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</si>
  <si>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</si>
  <si>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</si>
  <si>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</si>
  <si>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</si>
  <si>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</si>
  <si>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</si>
  <si>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</si>
  <si>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</si>
  <si>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</si>
  <si>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</si>
  <si>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</si>
  <si>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</si>
  <si>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</si>
  <si>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</si>
  <si>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</si>
  <si>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</si>
  <si>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</si>
  <si>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</si>
  <si>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</si>
  <si>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</si>
  <si>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</si>
  <si>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</si>
  <si>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</si>
  <si>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</si>
  <si>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</si>
  <si>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</si>
  <si>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</si>
  <si>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</si>
  <si>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</si>
  <si>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</si>
  <si>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</si>
  <si>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</si>
  <si>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</si>
  <si>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</si>
  <si>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</si>
  <si>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</si>
  <si>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</si>
  <si>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</si>
  <si>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</si>
  <si>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</si>
  <si>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</si>
  <si>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</si>
  <si>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</si>
  <si>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</si>
  <si>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</si>
  <si>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</si>
  <si>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</si>
  <si>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</si>
  <si>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</si>
  <si>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</si>
  <si>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</si>
  <si>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</si>
  <si>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</si>
  <si>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</si>
  <si>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</si>
  <si>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</si>
  <si>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</si>
  <si>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</si>
  <si>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</si>
  <si>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</si>
  <si>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</si>
  <si>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</si>
  <si>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</si>
  <si>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</si>
  <si>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</si>
  <si>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</si>
  <si>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</si>
  <si>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</si>
  <si>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</si>
  <si>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</si>
  <si>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</si>
  <si>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</si>
  <si>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</si>
  <si>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</si>
  <si>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</si>
  <si>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</si>
  <si>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</si>
  <si>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</si>
  <si>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</si>
  <si>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</si>
  <si>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</si>
  <si>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</si>
  <si>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</si>
  <si>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</si>
  <si>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</si>
  <si>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</si>
  <si>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</si>
  <si>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</si>
  <si>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</si>
  <si>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</si>
  <si>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</si>
  <si>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</si>
  <si>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</si>
  <si>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</si>
  <si>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</si>
  <si>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</si>
  <si>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</si>
  <si>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</si>
  <si>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</si>
  <si>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</si>
  <si>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</si>
  <si>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</si>
  <si>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</si>
  <si>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</si>
  <si>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</si>
  <si>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</si>
  <si>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</si>
  <si>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</si>
  <si>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</si>
  <si>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</si>
  <si>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</si>
  <si>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</si>
  <si>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</si>
  <si>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</si>
  <si>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</si>
  <si>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</si>
  <si>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</si>
  <si>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</si>
  <si>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</si>
  <si>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</si>
  <si>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</si>
  <si>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</si>
  <si>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</si>
  <si>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</si>
  <si>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</si>
  <si>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</si>
  <si>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</si>
  <si>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</si>
  <si>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</si>
  <si>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</si>
  <si>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</si>
  <si>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</si>
  <si>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</si>
  <si>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</si>
  <si>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</si>
  <si>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</si>
  <si>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</si>
  <si>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</si>
  <si>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</si>
  <si>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</si>
  <si>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</si>
  <si>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</si>
  <si>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</si>
  <si>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</si>
  <si>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</si>
  <si>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</si>
  <si>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</si>
  <si>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</si>
  <si>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</si>
  <si>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</si>
  <si>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</si>
  <si>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</si>
  <si>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</si>
  <si>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</si>
  <si>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</si>
  <si>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</si>
  <si>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</si>
  <si>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</si>
  <si>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</si>
  <si>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</si>
  <si>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</si>
  <si>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</si>
  <si>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</si>
  <si>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</si>
  <si>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</si>
  <si>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</si>
  <si>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</si>
  <si>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</si>
  <si>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</si>
  <si>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</si>
  <si>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</si>
  <si>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</si>
  <si>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</si>
  <si>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</si>
  <si>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</si>
  <si>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</si>
  <si>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</si>
  <si>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</si>
  <si>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</si>
  <si>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</si>
  <si>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</si>
  <si>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</si>
  <si>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</si>
  <si>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</si>
  <si>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</si>
  <si>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</si>
  <si>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</si>
  <si>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</si>
  <si>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</si>
  <si>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</si>
  <si>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</si>
  <si>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</si>
  <si>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</si>
  <si>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</si>
  <si>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</si>
  <si>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</si>
  <si>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</si>
  <si>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</si>
  <si>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</si>
  <si>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</si>
  <si>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</si>
  <si>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</si>
  <si>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</si>
  <si>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</si>
  <si>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</si>
  <si>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</si>
  <si>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</si>
  <si>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</si>
  <si>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</si>
  <si>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</si>
  <si>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</si>
  <si>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</si>
  <si>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</si>
  <si>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</si>
  <si>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</si>
  <si>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</si>
  <si>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</si>
  <si>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</si>
  <si>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</si>
  <si>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</si>
  <si>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</si>
  <si>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</si>
  <si>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</si>
  <si>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</si>
  <si>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</si>
  <si>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</si>
  <si>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</si>
  <si>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</si>
  <si>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</si>
  <si>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</si>
  <si>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</si>
  <si>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</si>
  <si>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</si>
  <si>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</si>
  <si>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</si>
  <si>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</si>
  <si>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</si>
  <si>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</si>
  <si>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</si>
  <si>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</si>
  <si>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</si>
  <si>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</si>
  <si>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</si>
  <si>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</si>
  <si>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</si>
  <si>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</si>
  <si>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</si>
  <si>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</si>
  <si>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</si>
  <si>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</si>
  <si>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</si>
  <si>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</si>
  <si>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</si>
  <si>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</si>
  <si>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</si>
  <si>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</si>
  <si>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</si>
  <si>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</si>
  <si>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</si>
  <si>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</si>
  <si>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</si>
  <si>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</si>
  <si>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</si>
  <si>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</si>
  <si>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</si>
  <si>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</si>
  <si>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</si>
  <si>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</si>
  <si>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</si>
  <si>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</si>
  <si>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</si>
  <si>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</si>
  <si>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</si>
  <si>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</si>
  <si>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</si>
  <si>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</si>
  <si>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</si>
  <si>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</si>
  <si>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</si>
  <si>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</si>
  <si>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</si>
  <si>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</si>
  <si>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</si>
  <si>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</si>
  <si>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</si>
  <si>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</si>
  <si>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</si>
  <si>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</si>
  <si>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</si>
  <si>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</si>
  <si>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</si>
  <si>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</si>
  <si>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</si>
  <si>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</si>
  <si>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</si>
  <si>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</si>
  <si>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</si>
  <si>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</si>
  <si>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</si>
  <si>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</si>
  <si>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</si>
  <si>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</si>
  <si>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</si>
  <si>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</si>
  <si>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</si>
  <si>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</si>
  <si>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</si>
  <si>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</si>
  <si>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</si>
  <si>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</si>
  <si>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</si>
  <si>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</si>
  <si>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</si>
  <si>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</si>
  <si>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</si>
  <si>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</si>
  <si>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</si>
  <si>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</si>
  <si>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</si>
  <si>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</si>
  <si>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</si>
  <si>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</si>
  <si>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</si>
  <si>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</si>
  <si>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</si>
  <si>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</si>
  <si>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</si>
  <si>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</si>
  <si>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</si>
  <si>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</si>
  <si>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</si>
  <si>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</si>
  <si>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</si>
  <si>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</si>
  <si>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</si>
  <si>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</si>
  <si>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</si>
  <si>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</si>
  <si>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</si>
  <si>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</si>
  <si>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</si>
  <si>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</si>
  <si>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</si>
  <si>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</si>
  <si>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</si>
  <si>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</si>
  <si>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</si>
  <si>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</si>
  <si>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</si>
  <si>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</si>
  <si>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</si>
  <si>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</si>
  <si>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</si>
  <si>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</si>
  <si>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</si>
  <si>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</si>
  <si>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</si>
  <si>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</si>
  <si>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</si>
  <si>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</si>
  <si>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</si>
  <si>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</si>
  <si>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</si>
  <si>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</si>
  <si>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</si>
  <si>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</si>
  <si>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</si>
  <si>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</si>
  <si>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</si>
  <si>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</si>
  <si>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</si>
  <si>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</si>
  <si>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</si>
  <si>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</si>
  <si>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</si>
  <si>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</si>
  <si>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</si>
  <si>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</si>
  <si>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</si>
  <si>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</si>
  <si>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</si>
  <si>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</si>
  <si>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</si>
  <si>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</si>
  <si>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</si>
  <si>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</si>
  <si>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</si>
  <si>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</si>
  <si>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</si>
  <si>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</si>
  <si>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</si>
  <si>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</si>
  <si>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</si>
  <si>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</si>
  <si>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</si>
  <si>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</si>
  <si>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</si>
  <si>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</si>
  <si>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</si>
  <si>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</si>
  <si>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</si>
  <si>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</si>
  <si>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</si>
  <si>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</si>
  <si>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</si>
  <si>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</si>
  <si>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</si>
  <si>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</si>
  <si>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</si>
  <si>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</si>
  <si>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</si>
  <si>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</si>
  <si>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</si>
  <si>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</si>
  <si>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</si>
  <si>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</si>
  <si>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</si>
  <si>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</si>
  <si>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</si>
  <si>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</si>
  <si>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</si>
  <si>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</si>
  <si>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</si>
  <si>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</si>
  <si>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</si>
  <si>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</si>
  <si>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</si>
  <si>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</si>
  <si>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</si>
  <si>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</si>
  <si>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</si>
  <si>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</si>
  <si>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</si>
  <si>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</si>
  <si>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</si>
  <si>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</si>
  <si>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</si>
  <si>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</si>
  <si>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</si>
  <si>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</si>
  <si>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</si>
  <si>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</si>
  <si>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</si>
  <si>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</si>
  <si>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</si>
  <si>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</si>
  <si>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</si>
  <si>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</si>
  <si>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</si>
  <si>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</si>
  <si>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</si>
  <si>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</si>
  <si>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</si>
  <si>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</si>
  <si>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</si>
  <si>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</si>
  <si>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</si>
  <si>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</si>
  <si>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</si>
  <si>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</si>
  <si>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</si>
  <si>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</si>
  <si>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</si>
  <si>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</si>
  <si>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</si>
  <si>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</si>
  <si>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</si>
  <si>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</si>
  <si>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</si>
  <si>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</si>
  <si>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</si>
  <si>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</si>
  <si>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</si>
  <si>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</si>
  <si>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</si>
  <si>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</si>
  <si>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</si>
  <si>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</si>
  <si>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</si>
  <si>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</si>
  <si>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</si>
  <si>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</si>
  <si>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</si>
  <si>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</si>
  <si>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</si>
  <si>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</si>
  <si>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</si>
  <si>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</si>
  <si>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</si>
  <si>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</si>
  <si>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</si>
  <si>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</si>
  <si>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</si>
  <si>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</si>
  <si>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</si>
  <si>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</si>
  <si>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</si>
  <si>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</si>
  <si>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</si>
  <si>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</si>
  <si>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</si>
  <si>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</si>
  <si>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</si>
  <si>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</si>
  <si>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</si>
  <si>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</si>
  <si>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</si>
  <si>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</si>
  <si>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</si>
  <si>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</si>
  <si>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</si>
  <si>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</si>
  <si>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</si>
  <si>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</si>
  <si>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</si>
  <si>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</si>
  <si>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</si>
  <si>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</si>
  <si>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</si>
  <si>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</si>
  <si>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</si>
  <si>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</si>
  <si>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</si>
  <si>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</si>
  <si>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</si>
  <si>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</si>
  <si>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</si>
  <si>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</si>
  <si>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</si>
  <si>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</si>
  <si>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</si>
  <si>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</si>
  <si>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</si>
  <si>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</si>
  <si>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</si>
  <si>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</si>
  <si>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</si>
  <si>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</si>
  <si>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</si>
  <si>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</si>
  <si>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</si>
  <si>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</si>
  <si>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</si>
  <si>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</si>
  <si>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</si>
  <si>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</si>
  <si>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</si>
  <si>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</si>
  <si>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</si>
  <si>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</si>
  <si>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</si>
  <si>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</si>
  <si>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</si>
  <si>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</si>
  <si>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</si>
  <si>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</si>
  <si>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</si>
  <si>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</si>
  <si>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</si>
  <si>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</si>
  <si>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</si>
  <si>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</si>
  <si>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</si>
  <si>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</si>
  <si>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</si>
  <si>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</si>
  <si>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</si>
  <si>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</si>
  <si>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</si>
  <si>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</si>
  <si>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</si>
  <si>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</si>
  <si>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</si>
  <si>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</si>
  <si>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</si>
  <si>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</si>
  <si>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</si>
  <si>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</si>
  <si>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</si>
  <si>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</si>
  <si>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</si>
  <si>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</si>
  <si>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</si>
  <si>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</si>
  <si>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</si>
  <si>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</si>
  <si>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</si>
  <si>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</si>
  <si>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</si>
  <si>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</si>
  <si>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</si>
  <si>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</si>
  <si>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</si>
  <si>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</si>
  <si>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</si>
  <si>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</si>
  <si>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</si>
  <si>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</si>
  <si>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</si>
  <si>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</si>
  <si>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</si>
  <si>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</si>
  <si>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</si>
  <si>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</si>
  <si>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</si>
  <si>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</si>
  <si>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</si>
  <si>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</si>
  <si>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</si>
  <si>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</si>
  <si>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</si>
  <si>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</si>
  <si>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</si>
  <si>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</si>
  <si>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</si>
  <si>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</si>
  <si>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</si>
  <si>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</si>
  <si>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</si>
  <si>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</si>
  <si>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</si>
  <si>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</si>
  <si>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</si>
  <si>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</si>
  <si>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</si>
  <si>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</si>
  <si>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</si>
  <si>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</si>
  <si>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</si>
  <si>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</si>
  <si>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</si>
  <si>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</si>
  <si>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</si>
  <si>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</si>
  <si>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</si>
  <si>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</si>
  <si>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</si>
  <si>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</si>
  <si>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</si>
  <si>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</si>
  <si>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</si>
  <si>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</si>
  <si>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</si>
  <si>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</si>
  <si>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</si>
  <si>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</si>
  <si>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</si>
  <si>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</si>
  <si>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</si>
  <si>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</si>
  <si>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</si>
  <si>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</si>
  <si>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</si>
  <si>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</si>
  <si>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</si>
  <si>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</si>
  <si>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</si>
  <si>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</si>
  <si>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</si>
  <si>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</si>
  <si>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</si>
  <si>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</si>
  <si>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</si>
  <si>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</si>
  <si>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</si>
  <si>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</si>
  <si>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</si>
  <si>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</si>
  <si>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</si>
  <si>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</si>
  <si>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</si>
  <si>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</si>
  <si>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</si>
  <si>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</si>
  <si>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</si>
  <si>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</si>
  <si>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</si>
  <si>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</si>
  <si>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</si>
  <si>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</si>
  <si>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</si>
  <si>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</si>
  <si>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</si>
  <si>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</si>
  <si>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</si>
  <si>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</si>
  <si>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</si>
  <si>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</si>
  <si>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</si>
  <si>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</si>
  <si>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</si>
  <si>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</si>
  <si>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</si>
  <si>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</si>
  <si>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</si>
  <si>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</si>
  <si>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</si>
  <si>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</si>
  <si>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</si>
  <si>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</si>
  <si>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</si>
  <si>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</si>
  <si>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</si>
  <si>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</si>
  <si>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</si>
  <si>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</si>
  <si>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</si>
  <si>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</si>
  <si>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</si>
  <si>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</si>
  <si>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</si>
  <si>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</si>
  <si>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</si>
  <si>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</si>
  <si>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</si>
  <si>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</si>
  <si>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</si>
  <si>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</si>
  <si>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</si>
  <si>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</si>
  <si>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</si>
  <si>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</si>
  <si>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</si>
  <si>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</si>
  <si>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</si>
  <si>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</si>
  <si>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</si>
  <si>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</si>
  <si>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</si>
  <si>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</si>
  <si>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</si>
  <si>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</si>
  <si>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</si>
  <si>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</si>
  <si>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</si>
  <si>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</si>
  <si>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</si>
  <si>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</si>
  <si>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</si>
  <si>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</si>
  <si>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</si>
  <si>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</si>
  <si>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</si>
  <si>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</si>
  <si>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</si>
  <si>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</si>
  <si>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</si>
  <si>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</si>
  <si>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</si>
  <si>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</si>
  <si>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</si>
  <si>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</si>
  <si>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</si>
  <si>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</si>
  <si>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</si>
  <si>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</si>
  <si>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</si>
  <si>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</si>
  <si>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</si>
  <si>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</si>
  <si>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</si>
  <si>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</si>
  <si>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</si>
  <si>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</si>
  <si>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</si>
  <si>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</si>
  <si>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</si>
  <si>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</si>
  <si>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</si>
  <si>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</si>
  <si>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</si>
  <si>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</si>
  <si>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</si>
  <si>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</si>
  <si>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</si>
  <si>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</si>
  <si>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</si>
  <si>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</si>
  <si>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</si>
  <si>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</si>
  <si>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</si>
  <si>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</si>
  <si>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</si>
  <si>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</si>
  <si>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</si>
  <si>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</si>
  <si>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</si>
  <si>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</si>
  <si>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</si>
  <si>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</si>
  <si>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</si>
  <si>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</si>
  <si>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</si>
  <si>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</si>
  <si>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</si>
  <si>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</si>
  <si>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</si>
  <si>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</si>
  <si>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</si>
  <si>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</si>
  <si>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</si>
  <si>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</si>
  <si>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</si>
  <si>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</si>
  <si>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</si>
  <si>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</si>
  <si>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</si>
  <si>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</si>
  <si>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</si>
  <si>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</si>
  <si>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</si>
  <si>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</si>
  <si>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</si>
  <si>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</si>
  <si>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</si>
  <si>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</si>
  <si>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</si>
  <si>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</si>
  <si>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</si>
  <si>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</si>
  <si>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</si>
  <si>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</si>
  <si>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</si>
  <si>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</si>
  <si>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</si>
  <si>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</si>
  <si>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</si>
  <si>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</si>
  <si>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</si>
  <si>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</si>
  <si>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</si>
  <si>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</si>
  <si>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</si>
  <si>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</si>
  <si>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</si>
  <si>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</si>
  <si>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</si>
  <si>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</si>
  <si>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</si>
  <si>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</si>
  <si>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</si>
  <si>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</si>
  <si>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</si>
  <si>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</si>
  <si>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</si>
  <si>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</si>
  <si>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</si>
  <si>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</si>
  <si>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</si>
  <si>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</si>
  <si>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</si>
  <si>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</si>
  <si>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</si>
  <si>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</si>
  <si>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</si>
  <si>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</si>
  <si>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</si>
  <si>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</si>
  <si>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</si>
  <si>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</si>
  <si>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</si>
  <si>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</si>
  <si>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</si>
  <si>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</si>
  <si>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</si>
  <si>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</si>
  <si>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</si>
  <si>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</si>
  <si>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</si>
  <si>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</si>
  <si>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</si>
  <si>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</si>
  <si>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</si>
  <si>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</si>
  <si>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</si>
  <si>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</si>
  <si>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</si>
  <si>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</si>
  <si>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</si>
  <si>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</si>
  <si>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</si>
  <si>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</si>
  <si>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</si>
  <si>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</si>
  <si>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</si>
  <si>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</si>
  <si>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</si>
  <si>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</si>
  <si>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</si>
  <si>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</si>
  <si>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</si>
  <si>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</si>
  <si>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</si>
  <si>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</si>
  <si>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</si>
  <si>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</si>
  <si>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</si>
  <si>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</si>
  <si>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</si>
  <si>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</si>
  <si>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</si>
  <si>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</si>
  <si>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</si>
  <si>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</si>
  <si>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</si>
  <si>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</si>
  <si>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</si>
  <si>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</si>
  <si>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</si>
  <si>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</si>
  <si>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</si>
  <si>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</si>
  <si>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</si>
  <si>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</si>
  <si>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</si>
  <si>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</si>
  <si>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</si>
  <si>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</si>
  <si>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</si>
  <si>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</si>
  <si>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</si>
  <si>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</si>
  <si>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</si>
  <si>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</si>
  <si>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</si>
  <si>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</si>
  <si>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</si>
  <si>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</si>
  <si>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</si>
  <si>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</si>
  <si>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</si>
  <si>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</si>
  <si>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</si>
  <si>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</si>
  <si>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</si>
  <si>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</si>
  <si>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</si>
  <si>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</si>
  <si>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</si>
  <si>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</si>
  <si>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</si>
  <si>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</si>
  <si>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</si>
  <si>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</si>
  <si>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</si>
  <si>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</si>
  <si>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</si>
  <si>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</si>
  <si>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</si>
  <si>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</si>
  <si>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</si>
  <si>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</si>
  <si>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</si>
  <si>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</si>
  <si>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</si>
  <si>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</si>
  <si>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</si>
  <si>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</si>
  <si>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</si>
  <si>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</si>
  <si>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</si>
  <si>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</si>
  <si>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</si>
  <si>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</si>
  <si>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</si>
  <si>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</si>
  <si>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</si>
  <si>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</si>
  <si>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</si>
  <si>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</si>
  <si>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</si>
  <si>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</si>
  <si>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</si>
  <si>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</si>
  <si>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</si>
  <si>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</si>
  <si>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</si>
  <si>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</si>
  <si>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</si>
  <si>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</si>
  <si>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</si>
  <si>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</si>
  <si>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</si>
  <si>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</si>
  <si>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</si>
  <si>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</si>
  <si>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</si>
  <si>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</si>
  <si>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</si>
  <si>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</si>
  <si>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</si>
  <si>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</si>
  <si>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</si>
  <si>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</si>
  <si>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</si>
  <si>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</si>
  <si>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</si>
  <si>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</si>
  <si>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</si>
  <si>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</si>
  <si>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</si>
  <si>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</si>
  <si>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</si>
  <si>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</si>
  <si>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</si>
  <si>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</si>
  <si>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</si>
  <si>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</si>
  <si>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</si>
  <si>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</si>
  <si>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</si>
  <si>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</si>
  <si>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</si>
  <si>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</si>
  <si>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</si>
  <si>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</si>
  <si>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</si>
  <si>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</si>
  <si>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</si>
  <si>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</si>
  <si>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</si>
  <si>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</si>
  <si>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</si>
  <si>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</si>
  <si>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</si>
  <si>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</si>
  <si>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</si>
  <si>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</si>
  <si>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</si>
  <si>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</si>
  <si>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</si>
  <si>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</si>
  <si>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</si>
  <si>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</si>
  <si>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</si>
  <si>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</si>
  <si>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</si>
  <si>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</si>
  <si>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</si>
  <si>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</si>
  <si>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</si>
  <si>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</si>
  <si>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</si>
  <si>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</si>
  <si>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</si>
  <si>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</si>
  <si>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</si>
  <si>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</si>
  <si>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</si>
  <si>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</si>
  <si>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</si>
  <si>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</si>
  <si>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</si>
  <si>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</si>
  <si>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</si>
  <si>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</si>
  <si>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</si>
  <si>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</si>
  <si>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</si>
  <si>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</si>
  <si>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</si>
  <si>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</si>
  <si>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</si>
  <si>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</si>
  <si>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</si>
  <si>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</si>
  <si>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</si>
  <si>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</si>
  <si>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</si>
  <si>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</si>
  <si>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</si>
  <si>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</si>
  <si>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</si>
  <si>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</si>
  <si>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</si>
  <si>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</si>
  <si>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</si>
  <si>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</si>
  <si>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</si>
  <si>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</si>
  <si>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</si>
  <si>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</si>
  <si>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</si>
  <si>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</si>
  <si>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</si>
  <si>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</si>
  <si>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</si>
  <si>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</si>
  <si>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</si>
  <si>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</si>
  <si>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</si>
  <si>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</si>
  <si>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</si>
  <si>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</si>
  <si>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</si>
  <si>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</si>
  <si>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</si>
  <si>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</si>
  <si>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</si>
  <si>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</si>
  <si>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</si>
  <si>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</si>
  <si>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</si>
  <si>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</si>
  <si>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</si>
  <si>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</si>
  <si>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</si>
  <si>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</si>
  <si>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</si>
  <si>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</si>
  <si>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</si>
  <si>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</si>
  <si>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</si>
  <si>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</si>
  <si>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</si>
  <si>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</si>
  <si>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</si>
  <si>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</si>
  <si>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</si>
  <si>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</si>
  <si>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</si>
  <si>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</si>
  <si>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</si>
  <si>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</si>
  <si>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</si>
  <si>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</si>
  <si>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</si>
  <si>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</si>
  <si>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</si>
  <si>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</si>
  <si>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</si>
  <si>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</si>
  <si>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</si>
  <si>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</si>
  <si>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</si>
  <si>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</si>
  <si>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</si>
  <si>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</si>
  <si>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</si>
  <si>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</si>
  <si>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</si>
  <si>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</si>
  <si>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</si>
  <si>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</si>
  <si>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</si>
  <si>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</si>
  <si>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</si>
  <si>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</si>
  <si>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</si>
  <si>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</si>
  <si>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</si>
  <si>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</si>
  <si>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</si>
  <si>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</si>
  <si>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</si>
  <si>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</si>
  <si>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</si>
  <si>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</si>
  <si>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</si>
  <si>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</si>
  <si>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</si>
  <si>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</si>
  <si>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</si>
  <si>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</si>
  <si>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</si>
  <si>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</si>
  <si>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</si>
  <si>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</si>
  <si>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</si>
  <si>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</si>
  <si>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</si>
  <si>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</si>
  <si>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</si>
  <si>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</si>
  <si>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</si>
  <si>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</si>
  <si>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</si>
  <si>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</si>
  <si>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</si>
  <si>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</si>
  <si>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</si>
  <si>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</si>
  <si>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</si>
  <si>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</si>
  <si>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</si>
  <si>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</si>
  <si>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</si>
  <si>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</si>
  <si>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</si>
  <si>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</si>
  <si>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</si>
  <si>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</si>
  <si>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</si>
  <si>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</si>
  <si>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</si>
  <si>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</si>
  <si>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</si>
  <si>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</si>
  <si>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</si>
  <si>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</si>
  <si>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</si>
  <si>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</si>
  <si>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</si>
  <si>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</si>
  <si>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</si>
  <si>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</si>
  <si>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</si>
  <si>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</si>
  <si>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</si>
  <si>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</si>
  <si>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</si>
  <si>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</si>
  <si>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</si>
  <si>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</si>
  <si>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</si>
  <si>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</si>
  <si>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</si>
  <si>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</si>
  <si>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</si>
  <si>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</si>
  <si>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</si>
  <si>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</si>
  <si>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</si>
  <si>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</si>
  <si>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</si>
  <si>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</si>
  <si>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</si>
  <si>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</si>
  <si>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</si>
  <si>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</si>
  <si>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</si>
  <si>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</si>
  <si>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</si>
  <si>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</si>
  <si>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</si>
  <si>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</si>
  <si>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</si>
  <si>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</si>
  <si>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</si>
  <si>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</si>
  <si>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</si>
  <si>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</si>
  <si>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</si>
  <si>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</si>
  <si>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</si>
  <si>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</si>
  <si>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</si>
  <si>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</si>
  <si>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</si>
  <si>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</si>
  <si>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</si>
  <si>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</si>
  <si>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</si>
  <si>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</si>
  <si>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</si>
  <si>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</si>
  <si>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</si>
  <si>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</si>
  <si>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</si>
  <si>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</si>
  <si>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</si>
  <si>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</si>
  <si>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</si>
  <si>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</si>
  <si>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</si>
  <si>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</si>
  <si>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</si>
  <si>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</si>
  <si>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</si>
  <si>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</si>
  <si>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</si>
  <si>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</si>
  <si>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</si>
  <si>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</si>
  <si>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</si>
  <si>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</si>
  <si>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</si>
  <si>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</si>
  <si>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</si>
  <si>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</si>
  <si>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</si>
  <si>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</si>
  <si>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</si>
  <si>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</si>
  <si>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</si>
  <si>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</si>
  <si>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</si>
  <si>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</si>
  <si>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</si>
  <si>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</si>
  <si>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</si>
  <si>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</si>
  <si>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</si>
  <si>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</si>
  <si>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</si>
  <si>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</si>
  <si>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</si>
  <si>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</si>
  <si>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</si>
  <si>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</si>
  <si>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</si>
  <si>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</si>
  <si>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</si>
  <si>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</si>
  <si>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</si>
  <si>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</si>
  <si>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</si>
  <si>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</si>
  <si>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</si>
  <si>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</si>
  <si>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</si>
  <si>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</si>
  <si>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</si>
  <si>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</si>
  <si>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</si>
  <si>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</si>
  <si>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</si>
  <si>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</si>
  <si>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</si>
  <si>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</si>
  <si>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</si>
  <si>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</si>
  <si>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</si>
  <si>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</si>
  <si>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</si>
  <si>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</si>
  <si>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</si>
  <si>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</si>
  <si>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</si>
  <si>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</si>
  <si>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</si>
  <si>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</si>
  <si>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</si>
  <si>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</si>
  <si>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</si>
  <si>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</si>
  <si>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</si>
  <si>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</si>
  <si>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</si>
  <si>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</si>
  <si>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</si>
  <si>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</si>
  <si>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</si>
  <si>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</si>
  <si>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</si>
  <si>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</si>
  <si>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</si>
  <si>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</si>
  <si>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</si>
  <si>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</si>
  <si>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</si>
  <si>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</si>
  <si>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</si>
  <si>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</si>
  <si>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</si>
  <si>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</si>
  <si>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</si>
  <si>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</si>
  <si>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</si>
  <si>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</si>
  <si>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</si>
  <si>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</si>
  <si>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</si>
  <si>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</si>
  <si>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</si>
  <si>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</si>
  <si>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</si>
  <si>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</si>
  <si>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</si>
  <si>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</si>
  <si>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</si>
  <si>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</si>
  <si>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</si>
  <si>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</si>
  <si>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</si>
  <si>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</si>
  <si>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</si>
  <si>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</si>
  <si>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</si>
  <si>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</si>
  <si>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</si>
  <si>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</si>
  <si>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</si>
  <si>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</si>
  <si>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</si>
  <si>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</si>
  <si>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</si>
  <si>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</si>
  <si>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</si>
  <si>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</si>
  <si>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</si>
  <si>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</si>
  <si>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</si>
  <si>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</si>
  <si>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</si>
  <si>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</si>
  <si>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</si>
  <si>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</si>
  <si>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</si>
  <si>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</si>
  <si>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</si>
  <si>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</si>
  <si>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</si>
  <si>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</si>
  <si>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</si>
  <si>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</si>
  <si>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</si>
  <si>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</si>
  <si>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</si>
  <si>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</si>
  <si>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</si>
  <si>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</si>
  <si>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</si>
  <si>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</si>
  <si>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</si>
  <si>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</si>
  <si>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</si>
  <si>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</si>
  <si>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</si>
  <si>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</si>
  <si>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</si>
  <si>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</si>
  <si>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</si>
  <si>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</si>
  <si>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</si>
  <si>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</si>
  <si>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</si>
  <si>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</si>
  <si>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</si>
  <si>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</si>
  <si>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</si>
  <si>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</si>
  <si>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</si>
  <si>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</si>
  <si>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</si>
  <si>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</si>
  <si>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</si>
  <si>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</si>
  <si>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</si>
  <si>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</si>
  <si>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</si>
  <si>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</si>
  <si>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</si>
  <si>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</si>
  <si>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</si>
  <si>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</si>
  <si>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</si>
  <si>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</si>
  <si>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</si>
  <si>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</si>
  <si>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</si>
  <si>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</si>
  <si>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</si>
  <si>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</si>
  <si>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</si>
  <si>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</si>
  <si>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</si>
  <si>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</si>
  <si>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</si>
  <si>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</si>
  <si>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</si>
  <si>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</si>
  <si>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</si>
  <si>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</si>
  <si>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</si>
  <si>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</si>
  <si>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</si>
  <si>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</si>
  <si>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</si>
  <si>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</si>
  <si>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</si>
  <si>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</si>
  <si>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</si>
  <si>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</si>
  <si>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</si>
  <si>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</si>
  <si>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</si>
  <si>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</si>
  <si>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</si>
  <si>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</si>
  <si>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</si>
  <si>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</si>
  <si>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</si>
  <si>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</si>
  <si>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</si>
  <si>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</si>
  <si>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</si>
  <si>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</si>
  <si>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</si>
  <si>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</si>
  <si>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</si>
  <si>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</si>
  <si>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</si>
  <si>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</si>
  <si>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</si>
  <si>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</si>
  <si>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</si>
  <si>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</si>
  <si>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</si>
  <si>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</si>
  <si>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</si>
  <si>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</si>
  <si>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</si>
  <si>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</si>
  <si>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</si>
  <si>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</si>
  <si>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</si>
  <si>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</si>
  <si>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</si>
  <si>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</si>
  <si>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</si>
  <si>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</si>
  <si>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</si>
  <si>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</si>
  <si>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</si>
  <si>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</si>
  <si>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</si>
  <si>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</si>
  <si>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</si>
  <si>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</si>
  <si>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</si>
  <si>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</si>
  <si>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</si>
  <si>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</si>
  <si>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</si>
  <si>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</si>
  <si>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</si>
  <si>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</si>
  <si>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</si>
  <si>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</si>
  <si>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</si>
  <si>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</si>
  <si>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</si>
  <si>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</si>
  <si>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</si>
  <si>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</si>
  <si>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</si>
  <si>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</si>
  <si>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</si>
  <si>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</si>
  <si>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</si>
  <si>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</si>
  <si>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</si>
  <si>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</si>
  <si>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</si>
  <si>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</si>
  <si>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</si>
  <si>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</si>
  <si>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</si>
  <si>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</si>
  <si>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</si>
  <si>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</si>
  <si>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</si>
  <si>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</si>
  <si>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</si>
  <si>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</si>
  <si>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</si>
  <si>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</si>
  <si>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</si>
  <si>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</si>
  <si>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</si>
  <si>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</si>
  <si>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</si>
  <si>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</si>
  <si>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</si>
  <si>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</si>
  <si>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</si>
  <si>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</si>
  <si>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</si>
  <si>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</si>
  <si>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</si>
  <si>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</si>
  <si>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</si>
  <si>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</si>
  <si>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</si>
  <si>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</si>
  <si>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</si>
  <si>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</si>
  <si>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</si>
  <si>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</si>
  <si>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</si>
  <si>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</si>
  <si>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</si>
  <si>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</si>
  <si>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</si>
  <si>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</si>
  <si>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</si>
  <si>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</si>
  <si>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</si>
  <si>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</si>
  <si>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</si>
  <si>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</si>
  <si>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</si>
  <si>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</si>
  <si>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</si>
  <si>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</si>
  <si>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</si>
  <si>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</si>
  <si>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</si>
  <si>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</si>
  <si>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</si>
  <si>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</si>
  <si>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</si>
  <si>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</si>
  <si>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</si>
  <si>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</si>
  <si>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</si>
  <si>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</si>
  <si>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</si>
  <si>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</si>
  <si>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</si>
  <si>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</si>
  <si>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</si>
  <si>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</si>
  <si>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</si>
  <si>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</si>
  <si>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</si>
  <si>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</si>
  <si>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</si>
  <si>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</si>
  <si>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</si>
  <si>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</si>
  <si>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</si>
  <si>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</si>
  <si>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</si>
  <si>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</si>
  <si>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</si>
  <si>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</si>
  <si>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</si>
  <si>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</si>
  <si>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</si>
  <si>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</si>
  <si>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</si>
  <si>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</si>
  <si>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</si>
  <si>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</si>
  <si>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</si>
  <si>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</si>
  <si>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</si>
  <si>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</si>
  <si>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</si>
  <si>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</si>
  <si>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</si>
  <si>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</si>
  <si>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</si>
  <si>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</si>
  <si>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</si>
  <si>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</si>
  <si>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</si>
  <si>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</si>
  <si>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</si>
  <si>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</si>
  <si>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</si>
  <si>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</si>
  <si>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</si>
  <si>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</si>
  <si>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</si>
  <si>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</si>
  <si>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</si>
  <si>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</si>
  <si>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</si>
  <si>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</si>
  <si>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</si>
  <si>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</si>
  <si>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</si>
  <si>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</si>
  <si>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</si>
  <si>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</si>
  <si>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</si>
  <si>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</si>
  <si>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</si>
  <si>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</si>
  <si>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</si>
  <si>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</si>
  <si>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</si>
  <si>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</si>
  <si>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</si>
  <si>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</si>
  <si>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</si>
  <si>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</si>
  <si>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</si>
  <si>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</si>
  <si>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</si>
  <si>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</si>
  <si>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</si>
  <si>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</si>
  <si>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</si>
  <si>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</si>
  <si>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</si>
  <si>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</si>
  <si>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</si>
  <si>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</si>
  <si>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</si>
  <si>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</si>
  <si>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</si>
  <si>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</si>
  <si>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</si>
  <si>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</si>
  <si>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</si>
  <si>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</si>
  <si>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</si>
  <si>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</si>
  <si>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</si>
  <si>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</si>
  <si>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</si>
  <si>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</si>
  <si>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</si>
  <si>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</si>
  <si>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</si>
  <si>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</si>
  <si>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</si>
  <si>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</si>
  <si>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</si>
  <si>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</si>
  <si>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</si>
  <si>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</si>
  <si>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</si>
  <si>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</si>
  <si>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</si>
  <si>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</si>
  <si>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</si>
  <si>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</si>
  <si>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</si>
  <si>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</si>
  <si>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</si>
  <si>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</si>
  <si>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</si>
  <si>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</si>
  <si>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</si>
  <si>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</si>
  <si>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</si>
  <si>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</si>
  <si>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</si>
  <si>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</si>
  <si>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</si>
  <si>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</si>
  <si>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</si>
  <si>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</si>
  <si>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</si>
  <si>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</si>
  <si>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</si>
  <si>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</si>
  <si>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</si>
  <si>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</si>
  <si>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</si>
  <si>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</si>
  <si>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</si>
  <si>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</si>
  <si>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</si>
  <si>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</si>
  <si>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</si>
  <si>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</si>
  <si>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</si>
  <si>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</si>
  <si>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</si>
  <si>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</si>
  <si>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</si>
  <si>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</si>
  <si>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</si>
  <si>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</si>
  <si>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</si>
  <si>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</si>
  <si>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</si>
  <si>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</si>
  <si>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</si>
  <si>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</si>
  <si>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</si>
  <si>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</si>
  <si>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</si>
  <si>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</si>
  <si>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</si>
  <si>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</si>
  <si>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</si>
  <si>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</si>
  <si>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</si>
  <si>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</si>
  <si>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</si>
  <si>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</si>
  <si>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</si>
  <si>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</si>
  <si>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</si>
  <si>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</si>
  <si>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</si>
  <si>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</si>
  <si>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</si>
  <si>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</si>
  <si>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</si>
  <si>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</si>
  <si>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</si>
  <si>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</si>
  <si>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</si>
  <si>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</si>
  <si>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</si>
  <si>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</si>
  <si>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</si>
  <si>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</si>
  <si>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</si>
  <si>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</si>
  <si>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</si>
  <si>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</si>
  <si>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</si>
  <si>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</si>
  <si>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</si>
  <si>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</si>
  <si>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</si>
  <si>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</si>
  <si>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</si>
  <si>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</si>
  <si>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</si>
  <si>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</si>
  <si>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</si>
  <si>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</si>
  <si>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</si>
  <si>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</si>
  <si>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</si>
  <si>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</si>
  <si>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</si>
  <si>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</si>
  <si>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</si>
  <si>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</si>
  <si>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</si>
  <si>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</si>
  <si>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</si>
  <si>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</si>
  <si>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</si>
  <si>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</si>
  <si>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</si>
  <si>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</si>
  <si>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</si>
  <si>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</si>
  <si>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</si>
  <si>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</si>
  <si>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</si>
  <si>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</si>
  <si>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</si>
  <si>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</si>
  <si>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</si>
  <si>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</si>
  <si>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</si>
  <si>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</si>
  <si>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</si>
  <si>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</si>
  <si>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</si>
  <si>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</si>
  <si>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</si>
  <si>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</si>
  <si>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</si>
  <si>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</si>
  <si>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</si>
  <si>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</si>
  <si>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</si>
  <si>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</si>
  <si>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</si>
  <si>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</si>
  <si>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</si>
  <si>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</si>
  <si>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</si>
  <si>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</si>
  <si>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</si>
  <si>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</si>
  <si>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</si>
  <si>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</si>
  <si>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</si>
  <si>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</si>
  <si>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</si>
  <si>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</si>
  <si>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</si>
  <si>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</si>
  <si>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</si>
  <si>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</si>
  <si>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</si>
  <si>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</si>
  <si>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</si>
  <si>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</si>
  <si>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</si>
  <si>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</si>
  <si>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</si>
  <si>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</si>
  <si>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</si>
  <si>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</si>
  <si>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</si>
  <si>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</si>
  <si>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</si>
  <si>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</si>
  <si>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</si>
  <si>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</si>
  <si>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</si>
  <si>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</si>
  <si>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</si>
  <si>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</si>
  <si>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</si>
  <si>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</si>
  <si>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</si>
  <si>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</si>
  <si>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</si>
  <si>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</si>
  <si>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</si>
  <si>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</si>
  <si>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</si>
  <si>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</si>
  <si>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</si>
  <si>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</si>
  <si>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</si>
  <si>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</si>
  <si>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</si>
  <si>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</si>
  <si>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</si>
  <si>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</si>
  <si>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</si>
  <si>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</si>
  <si>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</si>
  <si>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</si>
  <si>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</si>
  <si>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</si>
  <si>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</si>
  <si>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</si>
  <si>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</si>
  <si>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</si>
  <si>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</si>
  <si>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</si>
  <si>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</si>
  <si>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</si>
  <si>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</si>
  <si>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</si>
  <si>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</si>
  <si>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</si>
  <si>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</si>
  <si>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</si>
  <si>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</si>
  <si>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</si>
  <si>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</si>
  <si>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</si>
  <si>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</si>
  <si>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</si>
  <si>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</si>
  <si>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</si>
  <si>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</si>
  <si>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</si>
  <si>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</si>
  <si>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</si>
  <si>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</si>
  <si>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</si>
  <si>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</si>
  <si>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</si>
  <si>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</si>
  <si>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</si>
  <si>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</si>
  <si>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</si>
  <si>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</si>
  <si>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</si>
  <si>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</si>
  <si>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</si>
  <si>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</si>
  <si>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</si>
  <si>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</si>
  <si>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</si>
  <si>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</si>
  <si>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</si>
  <si>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</si>
  <si>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</si>
  <si>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</si>
  <si>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</si>
  <si>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</si>
  <si>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</si>
  <si>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</si>
  <si>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</si>
  <si>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</si>
  <si>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</si>
  <si>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</si>
  <si>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</si>
  <si>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</si>
  <si>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</si>
  <si>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</si>
  <si>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</si>
  <si>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</si>
  <si>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</si>
  <si>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</si>
  <si>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</si>
  <si>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</si>
  <si>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</si>
  <si>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</si>
  <si>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</si>
  <si>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</si>
  <si>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</si>
  <si>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</si>
  <si>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</si>
  <si>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</si>
  <si>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</si>
  <si>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</si>
  <si>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</si>
  <si>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</si>
  <si>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</si>
  <si>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</si>
  <si>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</si>
  <si>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</si>
  <si>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</si>
  <si>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</si>
  <si>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</si>
  <si>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</si>
  <si>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</si>
  <si>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</si>
  <si>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</si>
  <si>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</si>
  <si>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</si>
  <si>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</si>
  <si>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</si>
  <si>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</si>
  <si>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</si>
  <si>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</si>
  <si>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</si>
  <si>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</si>
  <si>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</si>
  <si>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</si>
  <si>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</si>
  <si>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</si>
  <si>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</si>
  <si>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</si>
  <si>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</si>
  <si>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</si>
  <si>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</si>
  <si>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</si>
  <si>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</si>
  <si>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</si>
  <si>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</si>
  <si>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</si>
  <si>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</si>
  <si>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</si>
  <si>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</si>
  <si>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</si>
  <si>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</si>
  <si>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</si>
  <si>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</si>
  <si>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</si>
  <si>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</si>
  <si>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</si>
  <si>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</si>
  <si>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</si>
  <si>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</si>
  <si>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</si>
  <si>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</si>
  <si>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</si>
  <si>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</si>
  <si>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</si>
  <si>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</si>
  <si>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</si>
  <si>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</si>
  <si>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</si>
  <si>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</si>
  <si>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</si>
  <si>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</si>
  <si>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</si>
  <si>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</si>
  <si>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</si>
  <si>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</si>
  <si>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</si>
  <si>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</si>
  <si>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</si>
  <si>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</si>
  <si>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</si>
  <si>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</si>
  <si>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</si>
  <si>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</si>
  <si>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</si>
  <si>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</si>
  <si>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</si>
  <si>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</si>
  <si>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</si>
  <si>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</si>
  <si>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</si>
  <si>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</si>
  <si>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</si>
  <si>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</si>
  <si>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</si>
  <si>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</si>
  <si>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</si>
  <si>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</si>
  <si>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</si>
  <si>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</si>
  <si>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</si>
  <si>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</si>
  <si>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</si>
  <si>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</si>
  <si>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</si>
  <si>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</si>
  <si>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</si>
  <si>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</si>
  <si>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</si>
  <si>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</si>
  <si>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</si>
  <si>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</si>
  <si>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</si>
  <si>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</si>
  <si>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</si>
  <si>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</si>
  <si>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</si>
  <si>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</si>
  <si>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</si>
  <si>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</si>
  <si>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</si>
  <si>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</si>
  <si>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</si>
  <si>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</si>
  <si>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</si>
  <si>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</si>
  <si>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</si>
  <si>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</si>
  <si>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</si>
  <si>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</si>
  <si>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</si>
  <si>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</si>
  <si>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</si>
  <si>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</si>
  <si>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</si>
  <si>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</si>
  <si>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</si>
  <si>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</si>
  <si>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</si>
  <si>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</si>
  <si>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</si>
  <si>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</si>
  <si>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</si>
  <si>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</si>
  <si>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</si>
  <si>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</si>
  <si>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</si>
  <si>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</si>
  <si>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</si>
  <si>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</si>
  <si>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</si>
  <si>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</si>
  <si>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</si>
  <si>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</si>
  <si>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</si>
  <si>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</si>
  <si>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</si>
  <si>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</si>
  <si>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</si>
  <si>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</si>
  <si>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</si>
  <si>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</si>
  <si>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</si>
  <si>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</si>
  <si>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</si>
  <si>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</si>
  <si>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</si>
  <si>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</si>
  <si>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</si>
  <si>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</si>
  <si>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</si>
  <si>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</si>
  <si>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</si>
  <si>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</si>
  <si>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</si>
  <si>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</si>
  <si>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</si>
  <si>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</si>
  <si>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</si>
  <si>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</si>
  <si>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</si>
  <si>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</si>
  <si>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</si>
  <si>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</si>
  <si>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</si>
  <si>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</si>
  <si>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</si>
  <si>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</si>
  <si>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</si>
  <si>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</si>
  <si>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</si>
  <si>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</si>
  <si>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</si>
  <si>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</si>
  <si>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</si>
  <si>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</si>
  <si>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</si>
  <si>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</si>
  <si>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</si>
  <si>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</si>
  <si>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</si>
  <si>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</si>
  <si>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</si>
  <si>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</si>
  <si>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</si>
  <si>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</si>
  <si>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</si>
  <si>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</si>
  <si>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</si>
  <si>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</si>
  <si>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</si>
  <si>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</si>
  <si>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</si>
  <si>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</si>
  <si>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</si>
  <si>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</si>
  <si>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</si>
  <si>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</si>
  <si>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</si>
  <si>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</si>
  <si>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</si>
  <si>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</si>
  <si>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</si>
  <si>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</si>
  <si>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</si>
  <si>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</si>
  <si>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</si>
  <si>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</si>
  <si>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</si>
  <si>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</si>
  <si>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</si>
  <si>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</si>
  <si>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</si>
  <si>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</si>
  <si>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</si>
  <si>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</si>
  <si>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</si>
  <si>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</si>
  <si>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</si>
  <si>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</si>
  <si>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</si>
  <si>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</si>
  <si>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</si>
  <si>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</si>
  <si>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</si>
  <si>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</si>
  <si>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</si>
  <si>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</si>
  <si>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</si>
  <si>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</si>
  <si>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</si>
  <si>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</si>
  <si>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</si>
  <si>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</si>
  <si>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</si>
  <si>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</si>
  <si>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</si>
  <si>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</si>
  <si>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</si>
  <si>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</si>
  <si>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</si>
  <si>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</si>
  <si>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</si>
  <si>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</si>
  <si>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</si>
  <si>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</si>
  <si>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</si>
  <si>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</si>
  <si>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</si>
  <si>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</si>
  <si>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</si>
  <si>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</si>
  <si>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</si>
  <si>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</si>
  <si>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</si>
  <si>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</si>
  <si>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</si>
  <si>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</si>
  <si>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</si>
  <si>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</si>
  <si>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</si>
  <si>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</si>
  <si>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</si>
  <si>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</si>
  <si>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</si>
  <si>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</si>
  <si>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</si>
  <si>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</si>
  <si>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</si>
  <si>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</si>
  <si>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</si>
  <si>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</si>
  <si>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</si>
  <si>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</si>
  <si>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</si>
  <si>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</si>
  <si>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</si>
  <si>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</si>
  <si>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</si>
  <si>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</si>
  <si>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</si>
  <si>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</si>
  <si>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</si>
  <si>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</si>
  <si>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</si>
  <si>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</si>
  <si>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</si>
  <si>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</si>
  <si>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</si>
  <si>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</si>
  <si>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</si>
  <si>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</si>
  <si>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</si>
  <si>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</si>
  <si>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</si>
  <si>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</si>
  <si>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</si>
  <si>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</si>
  <si>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</si>
  <si>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</si>
  <si>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</si>
  <si>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</si>
  <si>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</si>
  <si>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</si>
  <si>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</si>
  <si>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</si>
  <si>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</si>
  <si>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</si>
  <si>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</si>
  <si>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</si>
  <si>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</si>
  <si>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</si>
  <si>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</si>
  <si>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</si>
  <si>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</si>
  <si>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</si>
  <si>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</si>
  <si>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</si>
  <si>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</si>
  <si>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</si>
  <si>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</si>
  <si>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</si>
  <si>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</si>
  <si>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</si>
  <si>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</si>
  <si>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</si>
  <si>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</si>
  <si>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</si>
  <si>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</si>
  <si>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</si>
  <si>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</si>
  <si>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</si>
  <si>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</si>
  <si>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</si>
  <si>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</si>
  <si>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</si>
  <si>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</si>
  <si>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</si>
  <si>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</si>
  <si>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</si>
  <si>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</si>
  <si>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</si>
  <si>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</si>
  <si>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</si>
  <si>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</si>
  <si>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</si>
  <si>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</si>
  <si>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</si>
  <si>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</si>
  <si>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</si>
  <si>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</si>
  <si>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</si>
  <si>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</si>
  <si>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</si>
  <si>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</si>
  <si>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</si>
  <si>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</si>
  <si>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</si>
  <si>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</si>
  <si>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</si>
  <si>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</si>
  <si>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</si>
  <si>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</si>
  <si>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</si>
  <si>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</si>
  <si>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</si>
  <si>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</si>
  <si>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</si>
  <si>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</si>
  <si>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</si>
  <si>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</si>
  <si>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</si>
  <si>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</si>
  <si>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</si>
  <si>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</si>
  <si>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</si>
  <si>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</si>
  <si>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</si>
  <si>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</si>
  <si>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</si>
  <si>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</si>
  <si>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</si>
  <si>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</si>
  <si>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</si>
  <si>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</si>
  <si>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</si>
  <si>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</si>
  <si>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</si>
  <si>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</si>
  <si>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</si>
  <si>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</si>
  <si>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</si>
  <si>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</si>
  <si>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</si>
  <si>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</si>
  <si>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</si>
  <si>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</si>
  <si>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</si>
  <si>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</si>
  <si>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</si>
  <si>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</si>
  <si>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</si>
  <si>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</si>
  <si>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</si>
  <si>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</si>
  <si>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</si>
  <si>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</si>
  <si>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</si>
  <si>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</si>
  <si>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</si>
  <si>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</si>
  <si>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</si>
  <si>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</si>
  <si>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</si>
  <si>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</si>
  <si>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</si>
  <si>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</si>
  <si>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</si>
  <si>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</si>
  <si>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</si>
  <si>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</si>
  <si>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</si>
  <si>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</si>
  <si>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</si>
  <si>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</si>
  <si>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</si>
  <si>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</si>
  <si>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</si>
  <si>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</si>
  <si>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</si>
  <si>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</si>
  <si>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</si>
  <si>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</si>
  <si>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</si>
  <si>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</si>
  <si>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</si>
  <si>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</si>
  <si>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</si>
  <si>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</si>
  <si>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</si>
  <si>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</si>
  <si>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</si>
  <si>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</si>
  <si>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</si>
  <si>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</si>
  <si>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</si>
  <si>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</si>
  <si>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</si>
  <si>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</si>
  <si>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</si>
  <si>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</si>
  <si>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</si>
  <si>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</si>
  <si>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</si>
  <si>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</si>
  <si>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</si>
  <si>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</si>
  <si>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</si>
  <si>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</si>
  <si>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</si>
  <si>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</si>
  <si>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</si>
  <si>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</si>
  <si>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</si>
  <si>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</si>
  <si>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</si>
  <si>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</si>
  <si>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</si>
  <si>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</si>
  <si>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</si>
  <si>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</si>
  <si>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</si>
  <si>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</si>
  <si>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</si>
  <si>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</si>
  <si>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</si>
  <si>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</si>
  <si>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</si>
  <si>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</si>
  <si>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</si>
  <si>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</si>
  <si>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</si>
  <si>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</si>
  <si>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</si>
  <si>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</si>
  <si>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</si>
  <si>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</si>
  <si>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</si>
  <si>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</si>
  <si>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</si>
  <si>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</si>
  <si>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</si>
  <si>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</si>
  <si>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</si>
  <si>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</si>
  <si>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</si>
  <si>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</si>
  <si>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</si>
  <si>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</si>
  <si>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</si>
  <si>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</si>
  <si>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</si>
  <si>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</si>
  <si>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</si>
  <si>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</si>
  <si>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</si>
  <si>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</si>
  <si>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</si>
  <si>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</si>
  <si>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</si>
  <si>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</si>
  <si>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</si>
  <si>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</si>
  <si>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</si>
  <si>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</si>
  <si>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</si>
  <si>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</si>
  <si>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</si>
  <si>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</si>
  <si>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</si>
  <si>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</si>
  <si>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</si>
  <si>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</si>
  <si>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</si>
  <si>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</si>
  <si>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</si>
  <si>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</si>
  <si>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</si>
  <si>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</si>
  <si>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</si>
  <si>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</si>
  <si>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</si>
  <si>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</si>
  <si>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</si>
  <si>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</si>
  <si>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</si>
  <si>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</si>
  <si>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</si>
  <si>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</si>
  <si>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</si>
  <si>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</si>
  <si>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</si>
  <si>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</si>
  <si>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</si>
  <si>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</si>
  <si>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</si>
  <si>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</si>
  <si>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</si>
  <si>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</si>
  <si>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</si>
  <si>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</si>
  <si>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</si>
  <si>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</si>
  <si>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</si>
  <si>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</si>
  <si>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</si>
  <si>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</si>
  <si>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</si>
  <si>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</si>
  <si>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</si>
  <si>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</si>
  <si>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</si>
  <si>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</si>
  <si>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</si>
  <si>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</si>
  <si>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</si>
  <si>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</si>
  <si>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</si>
  <si>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</si>
  <si>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</si>
  <si>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</si>
  <si>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</si>
  <si>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</si>
  <si>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</si>
  <si>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</si>
  <si>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</si>
  <si>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</si>
  <si>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</si>
  <si>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</si>
  <si>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</si>
  <si>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</si>
  <si>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</si>
  <si>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</si>
  <si>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</si>
  <si>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</si>
  <si>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</si>
  <si>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</si>
  <si>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</si>
  <si>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</si>
  <si>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</si>
  <si>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</si>
  <si>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</si>
  <si>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</si>
  <si>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</si>
  <si>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</si>
  <si>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</si>
  <si>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</si>
  <si>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</si>
  <si>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</si>
  <si>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</si>
  <si>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</si>
  <si>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</si>
  <si>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</si>
  <si>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</si>
  <si>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</si>
  <si>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</si>
  <si>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</si>
  <si>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</si>
  <si>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</si>
  <si>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</si>
  <si>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</si>
  <si>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</si>
  <si>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</si>
  <si>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</si>
  <si>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</si>
  <si>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</si>
  <si>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</si>
  <si>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</si>
  <si>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</si>
  <si>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</si>
  <si>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</si>
  <si>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</si>
  <si>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</si>
  <si>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</si>
  <si>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</si>
  <si>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</si>
  <si>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</si>
  <si>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</si>
  <si>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</si>
  <si>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</si>
  <si>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</si>
  <si>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</si>
  <si>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</si>
  <si>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</si>
  <si>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</si>
  <si>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</si>
  <si>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</si>
  <si>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</si>
  <si>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</si>
  <si>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</si>
  <si>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</si>
  <si>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</si>
  <si>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</si>
  <si>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</si>
  <si>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</si>
  <si>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</si>
  <si>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</si>
  <si>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</si>
  <si>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</si>
  <si>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</si>
  <si>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</si>
  <si>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</si>
  <si>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</si>
  <si>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</si>
  <si>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</si>
  <si>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</si>
  <si>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</si>
  <si>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</si>
  <si>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</si>
  <si>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</si>
  <si>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</si>
  <si>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</si>
  <si>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</si>
  <si>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</si>
  <si>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</si>
  <si>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</si>
  <si>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</si>
  <si>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</si>
  <si>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</si>
  <si>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</si>
  <si>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</si>
  <si>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</si>
  <si>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</si>
  <si>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</si>
  <si>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</si>
  <si>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</si>
  <si>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</si>
  <si>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</si>
  <si>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</si>
  <si>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</si>
  <si>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</si>
  <si>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</si>
  <si>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</si>
  <si>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</si>
  <si>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</si>
  <si>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</si>
  <si>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</si>
  <si>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</si>
  <si>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</si>
  <si>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</si>
  <si>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</si>
  <si>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</si>
  <si>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</si>
  <si>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</si>
  <si>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</si>
  <si>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</si>
  <si>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</si>
  <si>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</si>
  <si>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</si>
  <si>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</si>
  <si>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</si>
  <si>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</si>
  <si>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</si>
  <si>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</si>
  <si>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</si>
  <si>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</si>
  <si>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</si>
  <si>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</si>
  <si>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</si>
  <si>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</si>
  <si>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</si>
  <si>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</si>
  <si>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</si>
  <si>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</si>
  <si>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</si>
  <si>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</si>
  <si>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</si>
  <si>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</si>
  <si>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</si>
  <si>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</si>
  <si>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</si>
  <si>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</si>
  <si>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</si>
  <si>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</si>
  <si>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</si>
  <si>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</si>
  <si>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</si>
  <si>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</si>
  <si>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</si>
  <si>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</si>
  <si>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</si>
  <si>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</si>
  <si>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</si>
  <si>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</si>
  <si>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</si>
  <si>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</si>
  <si>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</si>
  <si>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</si>
  <si>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</si>
  <si>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</si>
  <si>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</si>
  <si>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</si>
  <si>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</si>
  <si>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</si>
  <si>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</si>
  <si>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</si>
  <si>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</si>
  <si>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</si>
  <si>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</si>
  <si>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</si>
  <si>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</si>
  <si>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</si>
  <si>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</si>
  <si>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</si>
  <si>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</si>
  <si>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</si>
  <si>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</si>
  <si>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</si>
  <si>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</si>
  <si>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</si>
  <si>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</si>
  <si>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</si>
  <si>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</si>
  <si>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</si>
  <si>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</si>
  <si>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</si>
  <si>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</si>
  <si>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</si>
  <si>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</si>
  <si>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</si>
  <si>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</si>
  <si>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</si>
  <si>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</si>
  <si>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</si>
  <si>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</si>
  <si>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</si>
  <si>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</si>
  <si>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</si>
  <si>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</si>
  <si>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</si>
  <si>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</si>
  <si>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</si>
  <si>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</si>
  <si>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</si>
  <si>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</si>
  <si>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</si>
  <si>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</si>
  <si>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</si>
  <si>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</si>
  <si>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</si>
  <si>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</si>
  <si>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</si>
  <si>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</si>
  <si>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</si>
  <si>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</si>
  <si>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</si>
  <si>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</si>
  <si>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</si>
  <si>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</si>
  <si>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</si>
  <si>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</si>
  <si>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</si>
  <si>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</si>
  <si>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</si>
  <si>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</si>
  <si>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</si>
  <si>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</si>
  <si>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</si>
  <si>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</si>
  <si>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</si>
  <si>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</si>
  <si>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</si>
  <si>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</si>
  <si>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</si>
  <si>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</si>
  <si>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</si>
  <si>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</si>
  <si>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</si>
  <si>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</si>
  <si>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</si>
  <si>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</si>
  <si>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</si>
  <si>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</si>
  <si>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</si>
  <si>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</si>
  <si>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</si>
  <si>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</si>
  <si>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</si>
  <si>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</si>
  <si>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</si>
  <si>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</si>
  <si>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</si>
  <si>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</si>
  <si>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</si>
  <si>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</si>
  <si>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</si>
  <si>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</si>
  <si>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</si>
  <si>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</si>
  <si>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</si>
  <si>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</si>
  <si>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</si>
  <si>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</si>
  <si>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</si>
  <si>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</si>
  <si>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</si>
  <si>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</si>
  <si>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</si>
  <si>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</si>
  <si>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</si>
  <si>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</si>
  <si>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</si>
  <si>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</si>
  <si>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</si>
  <si>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</si>
  <si>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</si>
  <si>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</si>
  <si>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</si>
  <si>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</si>
  <si>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</si>
  <si>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</si>
  <si>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</si>
  <si>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</si>
  <si>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</si>
  <si>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</si>
  <si>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</si>
  <si>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</si>
  <si>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</si>
  <si>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</si>
  <si>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</si>
  <si>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</si>
  <si>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</si>
  <si>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</si>
  <si>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</si>
  <si>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</si>
  <si>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</si>
  <si>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</si>
  <si>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</si>
  <si>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</si>
  <si>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</si>
  <si>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</si>
  <si>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</si>
  <si>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</si>
  <si>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</si>
  <si>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</si>
  <si>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</si>
  <si>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</si>
  <si>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</si>
  <si>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</si>
  <si>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</si>
  <si>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</si>
  <si>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</si>
  <si>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</si>
  <si>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</si>
  <si>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</si>
  <si>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</si>
  <si>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</si>
  <si>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</si>
  <si>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</si>
  <si>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</si>
  <si>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</si>
  <si>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</si>
  <si>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</si>
  <si>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</si>
  <si>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</si>
  <si>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</si>
  <si>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</si>
  <si>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</si>
  <si>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</si>
  <si>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</si>
  <si>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</si>
  <si>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</si>
  <si>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</si>
  <si>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</si>
  <si>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</si>
  <si>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</si>
  <si>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</si>
  <si>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</si>
  <si>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</si>
  <si>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</si>
  <si>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</si>
  <si>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</si>
  <si>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</si>
  <si>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</si>
  <si>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</si>
  <si>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</si>
  <si>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</si>
  <si>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</si>
  <si>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</si>
  <si>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</si>
  <si>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</si>
  <si>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</si>
  <si>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</si>
  <si>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</si>
  <si>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</si>
  <si>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</si>
  <si>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</si>
  <si>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</si>
  <si>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</si>
  <si>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</si>
  <si>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</si>
  <si>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</si>
  <si>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</si>
  <si>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</si>
  <si>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</si>
  <si>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</si>
  <si>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</si>
  <si>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</si>
  <si>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</si>
  <si>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</si>
  <si>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</si>
  <si>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</si>
  <si>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</si>
  <si>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</si>
  <si>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</si>
  <si>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</si>
  <si>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</si>
  <si>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</si>
  <si>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</si>
  <si>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</si>
  <si>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</si>
  <si>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</si>
  <si>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</si>
  <si>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</si>
  <si>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</si>
  <si>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</si>
  <si>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</si>
  <si>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</si>
  <si>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</si>
  <si>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</si>
  <si>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</si>
  <si>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</si>
  <si>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</si>
  <si>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</si>
  <si>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</si>
  <si>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</si>
  <si>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</si>
  <si>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</si>
  <si>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</si>
  <si>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</si>
  <si>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</si>
  <si>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</si>
  <si>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</si>
  <si>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</si>
  <si>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</si>
  <si>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</si>
  <si>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</si>
  <si>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</si>
  <si>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</si>
  <si>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</si>
  <si>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</si>
  <si>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</si>
  <si>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</si>
  <si>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</si>
  <si>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</si>
  <si>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</si>
  <si>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</si>
  <si>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</si>
  <si>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</si>
  <si>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</si>
  <si>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</si>
  <si>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</si>
  <si>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</si>
  <si>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</si>
  <si>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</si>
  <si>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</si>
  <si>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</si>
  <si>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</si>
  <si>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</si>
  <si>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</si>
  <si>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</si>
  <si>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</si>
  <si>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</si>
  <si>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</si>
  <si>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</si>
  <si>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</si>
  <si>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</si>
  <si>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</si>
  <si>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</si>
  <si>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</si>
  <si>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</si>
  <si>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</si>
  <si>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</si>
  <si>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</si>
  <si>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</si>
  <si>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</si>
  <si>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</si>
  <si>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</si>
  <si>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</si>
  <si>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</si>
  <si>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</si>
  <si>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</si>
  <si>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</si>
  <si>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</si>
  <si>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</si>
  <si>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</si>
  <si>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</si>
  <si>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</si>
  <si>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</si>
  <si>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</si>
  <si>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</si>
  <si>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</si>
  <si>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</si>
  <si>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</si>
  <si>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</si>
  <si>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</si>
  <si>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</si>
  <si>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</si>
  <si>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</si>
  <si>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</si>
  <si>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</si>
  <si>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</si>
  <si>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</si>
  <si>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</si>
  <si>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</si>
  <si>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</si>
  <si>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</si>
  <si>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</si>
  <si>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</si>
  <si>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</si>
  <si>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</si>
  <si>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</si>
  <si>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</si>
  <si>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</si>
  <si>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</si>
  <si>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</si>
  <si>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</si>
  <si>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</si>
  <si>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</si>
  <si>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</si>
  <si>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</si>
  <si>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</si>
  <si>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</si>
  <si>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</si>
  <si>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</si>
  <si>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</si>
  <si>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</si>
  <si>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</si>
  <si>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</si>
  <si>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</si>
  <si>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</si>
  <si>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</si>
  <si>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</si>
  <si>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</si>
  <si>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</si>
  <si>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</si>
  <si>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</si>
  <si>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</si>
  <si>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</si>
  <si>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</si>
  <si>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</si>
  <si>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</si>
  <si>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</si>
  <si>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</si>
  <si>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</si>
  <si>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</si>
  <si>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</si>
  <si>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</si>
  <si>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</si>
  <si>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</si>
  <si>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</si>
  <si>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</si>
  <si>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</si>
  <si>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</si>
  <si>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</si>
  <si>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</si>
  <si>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</si>
  <si>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</si>
  <si>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</si>
  <si>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</si>
  <si>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</si>
  <si>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</si>
  <si>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</si>
  <si>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</si>
  <si>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</si>
  <si>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</si>
  <si>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</si>
  <si>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</si>
  <si>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</si>
  <si>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</si>
  <si>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</si>
  <si>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</si>
  <si>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</si>
  <si>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</si>
  <si>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</si>
  <si>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</si>
  <si>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</si>
  <si>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</si>
  <si>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</si>
  <si>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</si>
  <si>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</si>
  <si>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</si>
  <si>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</si>
  <si>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</si>
  <si>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</si>
  <si>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</si>
  <si>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</si>
  <si>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</si>
  <si>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</si>
  <si>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</si>
  <si>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</si>
  <si>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</si>
  <si>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</si>
  <si>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</si>
  <si>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</si>
  <si>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</si>
  <si>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</si>
  <si>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</si>
  <si>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</si>
  <si>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</si>
  <si>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</si>
  <si>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</si>
  <si>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</si>
  <si>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</si>
  <si>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</si>
  <si>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</si>
  <si>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</si>
  <si>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</si>
  <si>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</si>
  <si>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</si>
  <si>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</si>
  <si>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</si>
  <si>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</si>
  <si>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</si>
  <si>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</si>
  <si>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</si>
  <si>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</si>
  <si>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</si>
  <si>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</si>
  <si>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</si>
  <si>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</si>
  <si>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</si>
  <si>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</si>
  <si>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</si>
  <si>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</si>
  <si>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</si>
  <si>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</si>
  <si>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</si>
  <si>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</si>
  <si>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</si>
  <si>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</si>
  <si>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</si>
  <si>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</si>
  <si>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</si>
  <si>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</si>
  <si>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</si>
  <si>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</si>
  <si>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</si>
  <si>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</si>
  <si>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</si>
  <si>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</si>
  <si>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</si>
  <si>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</si>
  <si>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</si>
  <si>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</si>
  <si>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</si>
  <si>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</si>
  <si>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</si>
  <si>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</si>
  <si>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</si>
  <si>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</si>
  <si>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</si>
  <si>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</si>
  <si>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</si>
  <si>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</si>
  <si>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</si>
  <si>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</si>
  <si>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</si>
  <si>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</si>
  <si>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</si>
  <si>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</si>
  <si>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</si>
  <si>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</si>
  <si>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</si>
  <si>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</si>
  <si>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</si>
  <si>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</si>
  <si>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</si>
  <si>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</si>
  <si>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</si>
  <si>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</si>
  <si>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</si>
  <si>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</si>
  <si>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</si>
  <si>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</si>
  <si>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</si>
  <si>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</si>
  <si>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</si>
  <si>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</si>
  <si>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</si>
  <si>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</si>
  <si>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</si>
  <si>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</si>
  <si>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</si>
  <si>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</si>
  <si>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</si>
  <si>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</si>
  <si>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</si>
  <si>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</si>
  <si>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</si>
  <si>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</si>
  <si>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</si>
  <si>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</si>
  <si>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</si>
  <si>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</si>
  <si>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</si>
  <si>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</si>
  <si>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</si>
  <si>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</si>
  <si>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</si>
  <si>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</si>
  <si>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</si>
  <si>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</si>
  <si>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</si>
  <si>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</si>
  <si>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</si>
  <si>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</si>
  <si>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</si>
  <si>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</si>
  <si>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</si>
  <si>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</si>
  <si>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</si>
  <si>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</si>
  <si>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</si>
  <si>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</si>
  <si>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</si>
  <si>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</si>
  <si>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</si>
  <si>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</si>
  <si>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</si>
  <si>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</si>
  <si>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</si>
  <si>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</si>
  <si>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</si>
  <si>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</si>
  <si>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</si>
  <si>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</si>
  <si>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</si>
  <si>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</si>
  <si>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</si>
  <si>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</si>
  <si>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</si>
  <si>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</si>
  <si>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</si>
  <si>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</si>
  <si>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</si>
  <si>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</si>
  <si>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</si>
  <si>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</si>
  <si>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</si>
  <si>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</si>
  <si>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</si>
  <si>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</si>
  <si>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</si>
  <si>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</si>
  <si>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</si>
  <si>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</si>
  <si>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</si>
  <si>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</si>
  <si>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</si>
  <si>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</si>
  <si>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</si>
  <si>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</si>
  <si>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</si>
  <si>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</si>
  <si>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</si>
  <si>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</si>
  <si>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</si>
  <si>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</si>
  <si>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</si>
  <si>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</si>
  <si>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</si>
  <si>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</si>
  <si>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</si>
  <si>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</si>
  <si>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</si>
  <si>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</si>
  <si>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</si>
  <si>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</si>
  <si>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</si>
  <si>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</si>
  <si>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</si>
  <si>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</si>
  <si>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</si>
  <si>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</si>
  <si>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</si>
  <si>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</si>
  <si>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</si>
  <si>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</si>
  <si>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</si>
  <si>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</si>
  <si>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</si>
  <si>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</si>
  <si>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</si>
  <si>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</si>
  <si>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</si>
  <si>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</si>
  <si>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</si>
  <si>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</si>
  <si>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</si>
  <si>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</si>
  <si>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</si>
  <si>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</si>
  <si>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</si>
  <si>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</si>
  <si>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</si>
  <si>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</si>
  <si>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</si>
  <si>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</si>
  <si>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</si>
  <si>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</si>
  <si>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</si>
  <si>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</si>
  <si>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</si>
  <si>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</si>
  <si>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</si>
  <si>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</si>
  <si>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</si>
  <si>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</si>
  <si>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</si>
  <si>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</si>
  <si>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</si>
  <si>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</si>
  <si>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</si>
  <si>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</si>
  <si>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</si>
  <si>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</si>
  <si>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</si>
  <si>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</si>
  <si>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</si>
  <si>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</si>
  <si>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</si>
  <si>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</si>
  <si>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</si>
  <si>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</si>
  <si>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</si>
  <si>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</si>
  <si>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</si>
  <si>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</si>
  <si>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</si>
  <si>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</si>
  <si>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</si>
  <si>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</si>
  <si>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</si>
  <si>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</si>
  <si>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</si>
  <si>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</si>
  <si>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</si>
  <si>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</si>
  <si>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</si>
  <si>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</si>
  <si>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</si>
  <si>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</si>
  <si>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</si>
  <si>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</si>
  <si>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</si>
  <si>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</si>
  <si>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</si>
  <si>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</si>
  <si>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</si>
  <si>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</si>
  <si>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</si>
  <si>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</si>
  <si>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</si>
  <si>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</si>
  <si>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</si>
  <si>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</si>
  <si>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</si>
  <si>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</si>
  <si>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</si>
  <si>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</si>
  <si>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</si>
  <si>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</si>
  <si>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</si>
  <si>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</si>
  <si>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</si>
  <si>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</si>
  <si>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</si>
  <si>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</si>
  <si>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</si>
  <si>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</si>
  <si>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</si>
  <si>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</si>
  <si>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</si>
  <si>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</si>
  <si>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</si>
  <si>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</si>
  <si>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</si>
  <si>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</si>
  <si>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</si>
  <si>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</si>
  <si>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</si>
  <si>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</si>
  <si>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</si>
  <si>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</si>
  <si>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</si>
  <si>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</si>
  <si>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</si>
  <si>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</si>
  <si>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</si>
  <si>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</si>
  <si>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</si>
  <si>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</si>
  <si>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</si>
  <si>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</si>
  <si>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</si>
  <si>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</si>
  <si>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</si>
  <si>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</si>
  <si>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</si>
  <si>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</si>
  <si>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</si>
  <si>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</si>
  <si>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</si>
  <si>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</si>
  <si>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</si>
  <si>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</si>
  <si>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</si>
  <si>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</si>
  <si>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</si>
  <si>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</si>
  <si>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</si>
  <si>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</si>
  <si>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</si>
  <si>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</si>
  <si>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</si>
  <si>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</si>
  <si>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</si>
  <si>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</si>
  <si>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</si>
  <si>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</si>
  <si>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</si>
  <si>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</si>
  <si>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</si>
  <si>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</si>
  <si>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</si>
  <si>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</si>
  <si>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</si>
  <si>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</si>
  <si>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</si>
  <si>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</si>
  <si>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</si>
  <si>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</si>
  <si>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</si>
  <si>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</si>
  <si>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</si>
  <si>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</si>
  <si>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</si>
  <si>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</si>
  <si>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</si>
  <si>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</si>
  <si>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</si>
  <si>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</si>
  <si>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</si>
  <si>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</si>
  <si>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</si>
  <si>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</si>
  <si>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</si>
  <si>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</si>
  <si>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</si>
  <si>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</si>
  <si>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</si>
  <si>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</si>
  <si>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</si>
  <si>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</si>
  <si>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</si>
  <si>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</si>
  <si>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</si>
  <si>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</si>
  <si>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</si>
  <si>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</si>
  <si>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</si>
  <si>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</si>
  <si>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</si>
  <si>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</si>
  <si>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</si>
  <si>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</si>
  <si>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</si>
  <si>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</si>
  <si>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</si>
  <si>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</si>
  <si>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</si>
  <si>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</si>
  <si>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</si>
  <si>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</si>
  <si>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</si>
  <si>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</si>
  <si>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</si>
  <si>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</si>
  <si>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</si>
  <si>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</si>
  <si>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</si>
  <si>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</si>
  <si>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</si>
  <si>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</si>
  <si>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</si>
  <si>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</si>
  <si>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</si>
  <si>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</si>
  <si>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</si>
  <si>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</si>
  <si>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</si>
  <si>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</si>
  <si>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</si>
  <si>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</si>
  <si>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</si>
  <si>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</si>
  <si>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</si>
  <si>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</si>
  <si>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</si>
  <si>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</si>
  <si>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</si>
  <si>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</si>
  <si>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</si>
  <si>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</si>
  <si>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</si>
  <si>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</si>
  <si>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</si>
  <si>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</si>
  <si>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</si>
  <si>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</si>
  <si>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</si>
  <si>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</si>
  <si>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</si>
  <si>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</si>
  <si>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</si>
  <si>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</si>
  <si>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</si>
  <si>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</si>
  <si>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</si>
  <si>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</si>
  <si>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</si>
  <si>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</si>
  <si>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</si>
  <si>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</si>
  <si>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</si>
  <si>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</si>
  <si>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</si>
  <si>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</si>
  <si>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</si>
  <si>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</si>
  <si>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</si>
  <si>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</si>
  <si>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</si>
  <si>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</si>
  <si>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</si>
  <si>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</si>
  <si>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</si>
  <si>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</si>
  <si>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</si>
  <si>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</si>
  <si>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</si>
  <si>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</si>
  <si>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</si>
  <si>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</si>
  <si>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</si>
  <si>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</si>
  <si>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</si>
  <si>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</si>
  <si>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</si>
  <si>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</si>
  <si>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</si>
  <si>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</si>
  <si>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</si>
  <si>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</si>
  <si>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</si>
  <si>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</si>
  <si>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</si>
  <si>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</si>
  <si>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</si>
  <si>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</si>
  <si>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</si>
  <si>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</si>
  <si>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</si>
  <si>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</si>
  <si>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</si>
  <si>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</si>
  <si>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</si>
  <si>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</si>
  <si>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</si>
  <si>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</si>
  <si>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</si>
  <si>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</si>
  <si>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</si>
  <si>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</si>
  <si>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</si>
  <si>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</si>
  <si>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</si>
  <si>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</si>
  <si>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</si>
  <si>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</si>
  <si>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</si>
  <si>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</si>
  <si>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</si>
  <si>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</si>
  <si>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</si>
  <si>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</si>
  <si>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</si>
  <si>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</si>
  <si>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</si>
  <si>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</si>
  <si>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</si>
  <si>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</si>
  <si>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</si>
  <si>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</si>
  <si>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</si>
  <si>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</si>
  <si>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</si>
  <si>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</si>
  <si>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</si>
  <si>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</si>
  <si>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</si>
  <si>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</si>
  <si>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</si>
  <si>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</si>
  <si>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</si>
  <si>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</si>
  <si>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</si>
  <si>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</si>
  <si>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</si>
  <si>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</si>
  <si>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</si>
  <si>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</si>
  <si>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</si>
  <si>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</si>
  <si>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</si>
  <si>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</si>
  <si>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</si>
  <si>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</si>
  <si>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</si>
  <si>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</si>
  <si>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</si>
  <si>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</si>
  <si>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</si>
  <si>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</si>
  <si>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</si>
  <si>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</si>
  <si>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</si>
  <si>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</si>
  <si>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</si>
  <si>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</si>
  <si>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</si>
  <si>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</si>
  <si>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</si>
  <si>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</si>
  <si>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</si>
  <si>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</si>
  <si>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</si>
  <si>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</si>
  <si>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</si>
  <si>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</si>
  <si>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</si>
  <si>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</si>
  <si>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</si>
  <si>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</si>
  <si>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</si>
  <si>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</si>
  <si>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</si>
  <si>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</si>
  <si>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</si>
  <si>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</si>
  <si>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</si>
  <si>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</si>
  <si>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</si>
  <si>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</si>
  <si>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</si>
  <si>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</si>
  <si>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</si>
  <si>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</si>
  <si>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</si>
  <si>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</si>
  <si>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</si>
  <si>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</si>
  <si>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</si>
  <si>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</si>
  <si>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</si>
  <si>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</si>
  <si>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</si>
  <si>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</si>
  <si>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</si>
  <si>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</si>
  <si>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</si>
  <si>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</si>
  <si>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</si>
  <si>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</si>
  <si>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</si>
  <si>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</si>
  <si>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</si>
  <si>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</si>
  <si>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</si>
  <si>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</si>
  <si>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</si>
  <si>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</si>
  <si>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</si>
  <si>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</si>
  <si>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</si>
  <si>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</si>
  <si>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</si>
  <si>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</si>
  <si>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</si>
  <si>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</si>
  <si>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</si>
  <si>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</si>
  <si>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</si>
  <si>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</si>
  <si>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</si>
  <si>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</si>
  <si>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</si>
  <si>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</si>
  <si>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</si>
  <si>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</si>
  <si>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</si>
  <si>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</si>
  <si>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</si>
  <si>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</si>
  <si>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</si>
  <si>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</si>
  <si>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</si>
  <si>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</si>
  <si>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</si>
  <si>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</si>
  <si>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</si>
  <si>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</si>
  <si>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</si>
  <si>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</si>
  <si>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</si>
  <si>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</si>
  <si>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</si>
  <si>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</si>
  <si>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</si>
  <si>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</si>
  <si>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</si>
  <si>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</si>
  <si>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</si>
  <si>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</si>
  <si>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</si>
  <si>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</si>
  <si>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</si>
  <si>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</si>
  <si>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</si>
  <si>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</si>
  <si>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</si>
  <si>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</si>
  <si>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</si>
  <si>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</si>
  <si>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</si>
  <si>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</si>
  <si>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</si>
  <si>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</si>
  <si>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</si>
  <si>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</si>
  <si>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</si>
  <si>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</si>
  <si>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</si>
  <si>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</si>
  <si>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</si>
  <si>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</si>
  <si>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</si>
  <si>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</si>
  <si>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</si>
  <si>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</si>
  <si>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</si>
  <si>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</si>
  <si>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</si>
  <si>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</si>
  <si>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</si>
  <si>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</si>
  <si>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</si>
  <si>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</si>
  <si>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</si>
  <si>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</si>
  <si>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</si>
  <si>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</si>
  <si>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</si>
  <si>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</si>
  <si>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</si>
  <si>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</si>
  <si>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</si>
  <si>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</si>
  <si>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</si>
  <si>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</si>
  <si>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</si>
  <si>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</si>
  <si>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</si>
  <si>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</si>
  <si>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</si>
  <si>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</si>
  <si>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</si>
  <si>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</si>
  <si>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</si>
  <si>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</si>
  <si>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</si>
  <si>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</si>
  <si>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</si>
  <si>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</si>
  <si>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</si>
  <si>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</si>
  <si>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</si>
  <si>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</si>
  <si>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</si>
  <si>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</si>
  <si>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</si>
  <si>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</si>
  <si>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</si>
  <si>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</si>
  <si>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</si>
  <si>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</si>
  <si>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</si>
  <si>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</si>
  <si>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</si>
  <si>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</si>
  <si>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</si>
  <si>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</si>
  <si>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</si>
  <si>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</si>
  <si>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</si>
  <si>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</si>
  <si>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</si>
  <si>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</si>
  <si>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</si>
  <si>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</si>
  <si>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</si>
  <si>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</si>
  <si>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</si>
  <si>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</si>
  <si>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</si>
  <si>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</si>
  <si>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</si>
  <si>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</si>
  <si>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</si>
  <si>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</si>
  <si>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</si>
  <si>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</si>
  <si>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</si>
  <si>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</si>
  <si>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</si>
  <si>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</si>
  <si>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</si>
  <si>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</si>
  <si>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</si>
  <si>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</si>
  <si>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</si>
  <si>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</si>
  <si>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</si>
  <si>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</si>
  <si>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</si>
  <si>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</si>
  <si>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</si>
  <si>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</si>
  <si>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</si>
  <si>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</si>
  <si>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</si>
  <si>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</si>
  <si>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</si>
  <si>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</si>
  <si>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</si>
  <si>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</si>
  <si>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</si>
  <si>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</si>
  <si>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</si>
  <si>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</si>
  <si>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</si>
  <si>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</si>
  <si>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</si>
  <si>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</si>
  <si>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</si>
  <si>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</si>
  <si>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</si>
  <si>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</si>
  <si>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</si>
  <si>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</si>
  <si>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</si>
  <si>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</si>
  <si>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</si>
  <si>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</si>
  <si>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</si>
  <si>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</si>
  <si>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</si>
  <si>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</si>
  <si>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</si>
  <si>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</si>
  <si>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</si>
  <si>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</si>
  <si>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</si>
  <si>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</si>
  <si>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</si>
  <si>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</si>
  <si>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</si>
  <si>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</si>
  <si>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</si>
  <si>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</si>
  <si>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</si>
  <si>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</si>
  <si>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</si>
  <si>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</si>
  <si>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</si>
  <si>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</si>
  <si>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</si>
  <si>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</si>
  <si>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</si>
  <si>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</si>
  <si>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</si>
  <si>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</si>
  <si>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</si>
  <si>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</si>
  <si>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</si>
  <si>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</si>
  <si>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</si>
  <si>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</si>
  <si>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</si>
  <si>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</si>
  <si>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</si>
  <si>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</si>
  <si>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</si>
  <si>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</si>
  <si>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</si>
  <si>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</si>
  <si>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</si>
  <si>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</si>
  <si>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</si>
  <si>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</si>
  <si>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</si>
  <si>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</si>
  <si>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</si>
  <si>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</si>
  <si>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</si>
  <si>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</si>
  <si>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</si>
  <si>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</si>
  <si>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</si>
  <si>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</si>
  <si>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</si>
  <si>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</si>
  <si>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</si>
  <si>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</si>
  <si>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</si>
  <si>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</si>
  <si>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</si>
  <si>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</si>
  <si>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</si>
  <si>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</si>
  <si>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</si>
  <si>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</si>
  <si>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</si>
  <si>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</si>
  <si>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</si>
  <si>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</si>
  <si>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</si>
  <si>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</si>
  <si>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</si>
  <si>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</si>
  <si>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</si>
  <si>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</si>
  <si>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</si>
  <si>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</si>
  <si>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</si>
  <si>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</si>
  <si>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</si>
  <si>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</si>
  <si>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</si>
  <si>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</si>
  <si>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</si>
  <si>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</si>
  <si>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</si>
  <si>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</si>
  <si>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</si>
  <si>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</si>
  <si>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</si>
  <si>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</si>
  <si>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</si>
  <si>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</si>
  <si>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</si>
  <si>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</si>
  <si>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</si>
  <si>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</si>
  <si>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</si>
  <si>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</si>
  <si>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</si>
  <si>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</si>
  <si>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</si>
  <si>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</si>
  <si>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</si>
  <si>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</si>
  <si>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</si>
  <si>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</si>
  <si>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</si>
  <si>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</si>
  <si>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</si>
  <si>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</si>
  <si>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</si>
  <si>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</si>
  <si>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</si>
  <si>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</si>
  <si>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</si>
  <si>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</si>
  <si>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</si>
  <si>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</si>
  <si>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</si>
  <si>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</si>
  <si>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</si>
  <si>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</si>
  <si>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</si>
  <si>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</si>
  <si>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</si>
  <si>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</si>
  <si>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</si>
  <si>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</si>
  <si>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</si>
  <si>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</si>
  <si>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</si>
  <si>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</si>
  <si>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</si>
  <si>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</si>
  <si>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</si>
  <si>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</si>
  <si>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</si>
  <si>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</si>
  <si>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</si>
  <si>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</si>
  <si>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</si>
  <si>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</si>
  <si>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</si>
  <si>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</si>
  <si>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</si>
  <si>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</si>
  <si>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</si>
  <si>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</si>
  <si>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</si>
  <si>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</si>
  <si>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</si>
  <si>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</si>
  <si>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</si>
  <si>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</si>
  <si>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</si>
  <si>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</si>
  <si>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</si>
  <si>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</si>
  <si>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</si>
  <si>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</si>
  <si>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</si>
  <si>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</si>
  <si>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</si>
  <si>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</si>
  <si>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</si>
  <si>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</si>
  <si>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</si>
  <si>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</si>
  <si>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</si>
  <si>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</si>
  <si>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</si>
  <si>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</si>
  <si>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</si>
  <si>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</si>
  <si>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</si>
  <si>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</si>
  <si>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</si>
  <si>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</si>
  <si>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</si>
  <si>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</si>
  <si>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</si>
  <si>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</si>
  <si>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</si>
  <si>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</si>
  <si>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</si>
  <si>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</si>
  <si>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</si>
  <si>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</si>
  <si>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</si>
  <si>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</si>
  <si>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</si>
  <si>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</si>
  <si>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</si>
  <si>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</si>
  <si>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</si>
  <si>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</si>
  <si>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</si>
  <si>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</si>
  <si>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</si>
  <si>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</si>
  <si>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</si>
  <si>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</si>
  <si>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</si>
  <si>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</si>
  <si>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</si>
  <si>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</si>
  <si>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</si>
  <si>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</si>
  <si>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</si>
  <si>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</si>
  <si>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</si>
  <si>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</si>
  <si>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</si>
  <si>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</si>
  <si>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</si>
  <si>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</si>
  <si>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</si>
  <si>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</si>
  <si>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</si>
  <si>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</si>
  <si>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</si>
  <si>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</si>
  <si>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</si>
  <si>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</si>
  <si>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</si>
  <si>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</si>
  <si>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</si>
  <si>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</si>
  <si>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</si>
  <si>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</si>
  <si>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</si>
  <si>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</si>
  <si>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</si>
  <si>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</si>
  <si>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</si>
  <si>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</si>
  <si>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</si>
  <si>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</si>
  <si>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</si>
  <si>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</si>
  <si>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</si>
  <si>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</si>
  <si>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</si>
  <si>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</si>
  <si>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</si>
  <si>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</si>
  <si>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</si>
  <si>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</si>
  <si>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</si>
  <si>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</si>
  <si>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</si>
  <si>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</si>
  <si>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</si>
  <si>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</si>
  <si>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</si>
  <si>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</si>
  <si>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</si>
  <si>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</si>
  <si>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</si>
  <si>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</si>
  <si>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</si>
  <si>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</si>
  <si>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</si>
  <si>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</si>
  <si>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</si>
  <si>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</si>
  <si>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</si>
  <si>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</si>
  <si>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</si>
  <si>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</si>
  <si>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</si>
  <si>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</si>
  <si>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</si>
  <si>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</si>
  <si>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</si>
  <si>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</si>
  <si>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</si>
  <si>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</si>
  <si>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</si>
  <si>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</si>
  <si>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</si>
  <si>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</si>
  <si>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</si>
  <si>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</si>
  <si>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</si>
  <si>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</si>
  <si>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</si>
  <si>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</si>
  <si>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</si>
  <si>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</si>
  <si>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</si>
  <si>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</si>
  <si>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</si>
  <si>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</si>
  <si>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</si>
  <si>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</si>
  <si>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</si>
  <si>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</si>
  <si>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</si>
  <si>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</si>
  <si>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</si>
  <si>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</si>
  <si>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</si>
  <si>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</si>
  <si>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</si>
  <si>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</si>
  <si>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</si>
  <si>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</si>
  <si>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</si>
  <si>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</si>
  <si>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</si>
  <si>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</si>
  <si>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</si>
  <si>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</si>
  <si>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</si>
  <si>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</si>
  <si>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</si>
  <si>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</si>
  <si>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</si>
  <si>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</si>
  <si>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</si>
  <si>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</si>
  <si>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</si>
  <si>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</si>
  <si>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</si>
  <si>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</si>
  <si>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</si>
  <si>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</si>
  <si>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</si>
  <si>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</si>
  <si>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</si>
  <si>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</si>
  <si>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</si>
  <si>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</si>
  <si>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</si>
  <si>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</si>
  <si>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</si>
  <si>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</si>
  <si>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</si>
  <si>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</si>
  <si>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</si>
  <si>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</si>
  <si>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</si>
  <si>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</si>
  <si>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</si>
  <si>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</si>
  <si>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</si>
  <si>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</si>
  <si>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</si>
  <si>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</si>
  <si>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</si>
  <si>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</si>
  <si>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</si>
  <si>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</si>
  <si>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</si>
  <si>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</si>
  <si>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</si>
  <si>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</si>
  <si>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</si>
  <si>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</si>
  <si>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</si>
  <si>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</si>
  <si>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</si>
  <si>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</si>
  <si>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</si>
  <si>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</si>
  <si>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</si>
  <si>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</si>
  <si>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</si>
  <si>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</si>
  <si>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</si>
  <si>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</si>
  <si>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</si>
  <si>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</si>
  <si>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</si>
  <si>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</si>
  <si>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</si>
  <si>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</si>
  <si>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</si>
  <si>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</si>
  <si>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</si>
  <si>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</si>
  <si>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</si>
  <si>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</si>
  <si>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</si>
  <si>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</si>
  <si>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</si>
  <si>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</si>
  <si>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</si>
  <si>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</si>
  <si>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</si>
  <si>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</si>
  <si>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</si>
  <si>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</si>
  <si>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</si>
  <si>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</si>
  <si>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</si>
  <si>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</si>
  <si>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</si>
  <si>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</si>
  <si>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</si>
  <si>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</si>
  <si>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</si>
  <si>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</si>
  <si>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</si>
  <si>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</si>
  <si>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</si>
  <si>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</si>
  <si>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</si>
  <si>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</si>
  <si>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</si>
  <si>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</si>
  <si>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</si>
  <si>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</si>
  <si>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</si>
  <si>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</si>
  <si>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</si>
  <si>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</si>
  <si>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</si>
  <si>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</si>
  <si>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</si>
  <si>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</si>
  <si>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</si>
  <si>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</si>
  <si>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</si>
  <si>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</si>
  <si>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</si>
  <si>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</si>
  <si>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</si>
  <si>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</si>
  <si>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</si>
  <si>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</si>
  <si>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</si>
  <si>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</si>
  <si>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</si>
  <si>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</si>
  <si>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</si>
  <si>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</si>
  <si>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</si>
  <si>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</si>
  <si>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</si>
  <si>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</si>
  <si>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</si>
  <si>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</si>
  <si>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</si>
  <si>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</si>
  <si>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</si>
  <si>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</si>
  <si>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</si>
  <si>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</si>
  <si>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</si>
  <si>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</si>
  <si>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</si>
  <si>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</si>
  <si>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</si>
  <si>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</si>
  <si>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</si>
  <si>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</si>
  <si>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</si>
  <si>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</si>
  <si>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</si>
  <si>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</si>
  <si>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</si>
  <si>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</si>
  <si>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</si>
  <si>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</si>
  <si>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</si>
  <si>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</si>
  <si>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</si>
  <si>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</si>
  <si>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</si>
  <si>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</si>
  <si>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</si>
  <si>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</si>
  <si>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</si>
  <si>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</si>
  <si>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</si>
  <si>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</si>
  <si>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</si>
  <si>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</si>
  <si>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</si>
  <si>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</si>
  <si>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</si>
  <si>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</si>
  <si>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</si>
  <si>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</si>
  <si>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</si>
  <si>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</si>
  <si>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</si>
  <si>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</si>
  <si>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</si>
  <si>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</si>
  <si>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</si>
  <si>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</si>
  <si>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</si>
  <si>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</si>
  <si>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</si>
  <si>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</si>
  <si>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</si>
  <si>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</si>
  <si>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</si>
  <si>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</si>
  <si>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</si>
  <si>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</si>
  <si>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</si>
  <si>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</si>
  <si>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</si>
  <si>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</si>
  <si>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</si>
  <si>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</si>
  <si>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</si>
  <si>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</si>
  <si>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</si>
  <si>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</si>
  <si>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</si>
  <si>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</si>
  <si>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</si>
  <si>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</si>
  <si>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</si>
  <si>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</si>
  <si>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</si>
  <si>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</si>
  <si>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</si>
  <si>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</si>
  <si>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</si>
  <si>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</si>
  <si>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</si>
  <si>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</si>
  <si>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</si>
  <si>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</si>
  <si>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</si>
  <si>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</si>
  <si>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</si>
  <si>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</si>
  <si>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</si>
  <si>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</si>
  <si>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</si>
  <si>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</si>
  <si>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</si>
  <si>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</si>
  <si>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</si>
  <si>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</si>
  <si>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</si>
  <si>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</si>
  <si>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</si>
  <si>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</si>
  <si>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</si>
  <si>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</si>
  <si>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</si>
  <si>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</si>
  <si>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</si>
  <si>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</si>
  <si>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</si>
  <si>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</si>
  <si>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</si>
  <si>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</si>
  <si>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</si>
  <si>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</si>
  <si>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</si>
  <si>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</si>
  <si>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</si>
  <si>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</si>
  <si>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</si>
  <si>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</si>
  <si>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</si>
  <si>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</si>
  <si>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</si>
  <si>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</si>
  <si>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</si>
  <si>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</si>
  <si>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</si>
  <si>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</si>
  <si>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</si>
  <si>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</si>
  <si>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</si>
  <si>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</si>
  <si>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</si>
  <si>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</si>
  <si>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</si>
  <si>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</si>
  <si>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</si>
  <si>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</si>
  <si>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</si>
  <si>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</si>
  <si>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</si>
  <si>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</si>
  <si>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</si>
  <si>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</si>
  <si>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</si>
  <si>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</si>
  <si>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</si>
  <si>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</si>
  <si>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</si>
  <si>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</si>
  <si>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</si>
  <si>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</si>
  <si>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</si>
  <si>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</si>
  <si>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</si>
  <si>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</si>
  <si>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</si>
  <si>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</si>
  <si>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</si>
  <si>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</si>
  <si>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</si>
  <si>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</si>
  <si>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</si>
  <si>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</si>
  <si>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</si>
  <si>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</si>
  <si>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</si>
  <si>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</si>
  <si>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</si>
  <si>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</si>
  <si>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</si>
  <si>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</si>
  <si>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</si>
  <si>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</si>
  <si>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</si>
  <si>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</si>
  <si>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</si>
  <si>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</si>
  <si>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</si>
  <si>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</si>
  <si>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</si>
  <si>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</si>
  <si>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</si>
  <si>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</si>
  <si>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</si>
  <si>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</si>
  <si>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</si>
  <si>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</si>
  <si>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</si>
  <si>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</si>
  <si>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</si>
  <si>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</si>
  <si>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</si>
  <si>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</si>
  <si>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</si>
  <si>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</si>
  <si>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</si>
  <si>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</si>
  <si>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</si>
  <si>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</si>
  <si>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</si>
  <si>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</si>
  <si>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</si>
  <si>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</si>
  <si>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</si>
  <si>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</si>
  <si>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</si>
  <si>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</si>
  <si>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</si>
  <si>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</si>
  <si>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</si>
  <si>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</si>
  <si>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</si>
  <si>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</si>
  <si>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</si>
  <si>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</si>
  <si>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</si>
  <si>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</si>
  <si>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</si>
  <si>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</si>
  <si>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</si>
  <si>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</si>
  <si>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</si>
  <si>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</si>
  <si>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</si>
  <si>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</si>
  <si>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</si>
  <si>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</si>
  <si>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</si>
  <si>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</si>
  <si>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</si>
  <si>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</si>
  <si>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</si>
  <si>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</si>
  <si>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</si>
  <si>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</si>
  <si>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</si>
  <si>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</si>
  <si>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</si>
  <si>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</si>
  <si>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</si>
  <si>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</si>
  <si>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</si>
  <si>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</si>
  <si>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</si>
  <si>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</si>
  <si>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</si>
  <si>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</si>
  <si>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</si>
  <si>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</si>
  <si>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</si>
  <si>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</si>
  <si>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</si>
  <si>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</si>
  <si>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</si>
  <si>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</si>
  <si>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</si>
  <si>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</si>
  <si>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</si>
  <si>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</si>
  <si>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</si>
  <si>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</si>
  <si>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</si>
  <si>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</si>
  <si>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</si>
  <si>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</si>
  <si>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</si>
  <si>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</si>
  <si>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</si>
  <si>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</si>
  <si>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</si>
  <si>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</si>
  <si>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</si>
  <si>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</si>
  <si>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</si>
  <si>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</si>
  <si>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</si>
  <si>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</si>
  <si>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</si>
  <si>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</si>
  <si>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</si>
  <si>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</si>
  <si>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</si>
  <si>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</si>
  <si>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</si>
  <si>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</si>
  <si>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</si>
  <si>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</si>
  <si>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</si>
  <si>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</si>
  <si>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</si>
  <si>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</si>
  <si>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</si>
  <si>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</si>
  <si>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</si>
  <si>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</si>
  <si>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</si>
  <si>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</si>
  <si>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</si>
  <si>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</si>
  <si>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</si>
  <si>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</si>
  <si>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</si>
  <si>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</si>
  <si>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</si>
  <si>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</si>
  <si>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</si>
  <si>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</si>
  <si>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</si>
  <si>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</si>
  <si>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</si>
  <si>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</si>
  <si>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</si>
  <si>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</si>
  <si>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</si>
  <si>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</si>
  <si>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</si>
  <si>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</si>
  <si>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</si>
  <si>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</si>
  <si>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</si>
  <si>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</si>
  <si>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</si>
  <si>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</si>
  <si>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</si>
  <si>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</si>
  <si>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</si>
  <si>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</si>
  <si>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</si>
  <si>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</si>
  <si>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</si>
  <si>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</si>
  <si>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</si>
  <si>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</si>
  <si>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</si>
  <si>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</si>
  <si>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</si>
  <si>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</si>
  <si>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</si>
  <si>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</si>
  <si>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</si>
  <si>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</si>
  <si>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</si>
  <si>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</si>
  <si>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</si>
  <si>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</si>
  <si>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</si>
  <si>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</si>
  <si>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</si>
  <si>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</si>
  <si>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</si>
  <si>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</si>
  <si>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</si>
  <si>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</si>
  <si>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</si>
  <si>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</si>
  <si>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</si>
  <si>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</si>
  <si>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</si>
  <si>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</si>
  <si>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</si>
  <si>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</si>
  <si>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</si>
  <si>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</si>
  <si>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</si>
  <si>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</si>
  <si>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</si>
  <si>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</si>
  <si>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</si>
  <si>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</si>
  <si>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</si>
  <si>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</si>
  <si>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</si>
  <si>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</si>
  <si>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</si>
  <si>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</si>
  <si>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</si>
  <si>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</si>
  <si>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</si>
  <si>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</si>
  <si>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</si>
  <si>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</si>
  <si>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</si>
  <si>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</si>
  <si>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</si>
  <si>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</si>
  <si>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</si>
  <si>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</si>
  <si>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</si>
  <si>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</si>
  <si>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</si>
  <si>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</si>
  <si>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</si>
  <si>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</si>
  <si>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</si>
  <si>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</si>
  <si>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</si>
  <si>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</si>
  <si>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</si>
  <si>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</si>
  <si>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</si>
  <si>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</si>
  <si>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</si>
  <si>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</si>
  <si>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</si>
  <si>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</si>
  <si>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</si>
  <si>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</si>
  <si>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</si>
  <si>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</si>
  <si>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</si>
  <si>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</si>
  <si>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</si>
  <si>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</si>
  <si>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</si>
  <si>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</si>
  <si>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</si>
  <si>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</si>
  <si>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</si>
  <si>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</si>
  <si>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</si>
  <si>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</si>
  <si>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</si>
  <si>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</si>
  <si>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</si>
  <si>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</si>
  <si>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</si>
  <si>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</si>
  <si>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</si>
  <si>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</si>
  <si>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</si>
  <si>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</si>
  <si>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</si>
  <si>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</si>
  <si>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</si>
  <si>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</si>
  <si>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</si>
  <si>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</si>
  <si>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</si>
  <si>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</si>
  <si>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</si>
  <si>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</si>
  <si>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</si>
  <si>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</si>
  <si>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</si>
  <si>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</si>
  <si>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</si>
  <si>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</si>
  <si>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</si>
  <si>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</si>
  <si>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</si>
  <si>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</si>
  <si>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</si>
  <si>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</si>
  <si>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</si>
  <si>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</si>
  <si>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</si>
  <si>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</si>
  <si>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</si>
  <si>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</si>
  <si>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</si>
  <si>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</si>
  <si>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</si>
  <si>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</si>
  <si>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</si>
  <si>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</si>
  <si>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</si>
  <si>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</si>
  <si>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</si>
  <si>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</si>
  <si>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</si>
  <si>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</si>
  <si>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</si>
  <si>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</si>
  <si>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</si>
  <si>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</si>
  <si>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</si>
  <si>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</si>
  <si>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</si>
  <si>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</si>
  <si>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</si>
  <si>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</si>
  <si>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</si>
  <si>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</si>
  <si>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</si>
  <si>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</si>
  <si>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</si>
  <si>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</si>
  <si>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</si>
  <si>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</si>
  <si>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</si>
  <si>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</si>
  <si>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</si>
  <si>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</si>
  <si>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</si>
  <si>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</si>
  <si>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</si>
  <si>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</si>
  <si>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</si>
  <si>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</si>
  <si>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</si>
  <si>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</si>
  <si>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</si>
  <si>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</si>
  <si>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</si>
  <si>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</si>
  <si>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</si>
  <si>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</si>
  <si>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</si>
  <si>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</si>
  <si>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</si>
  <si>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</si>
  <si>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</si>
  <si>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</si>
  <si>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</si>
  <si>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</si>
  <si>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</si>
  <si>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</si>
  <si>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</si>
  <si>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</si>
  <si>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</si>
  <si>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</si>
  <si>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</si>
  <si>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</si>
  <si>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</si>
  <si>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</si>
  <si>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</si>
  <si>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</si>
  <si>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</si>
  <si>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</si>
  <si>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</si>
  <si>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</si>
  <si>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</si>
  <si>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</si>
  <si>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</si>
  <si>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</si>
  <si>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</si>
  <si>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</si>
  <si>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</si>
  <si>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</si>
  <si>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</si>
  <si>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</si>
  <si>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</si>
  <si>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</si>
  <si>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</si>
  <si>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</si>
  <si>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</si>
  <si>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</si>
  <si>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</si>
  <si>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</si>
  <si>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</si>
  <si>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</si>
  <si>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</si>
  <si>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</si>
  <si>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</si>
  <si>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</si>
  <si>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</si>
  <si>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</si>
  <si>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</si>
  <si>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</si>
  <si>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</si>
  <si>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</si>
  <si>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</si>
  <si>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</si>
  <si>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</si>
  <si>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</si>
  <si>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</si>
  <si>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</si>
  <si>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</si>
  <si>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</si>
  <si>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</si>
  <si>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</si>
  <si>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</si>
  <si>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</si>
  <si>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</si>
  <si>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</si>
  <si>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</si>
  <si>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</si>
  <si>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</si>
  <si>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</si>
  <si>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</si>
  <si>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</si>
  <si>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</si>
  <si>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</si>
  <si>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</si>
  <si>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</si>
  <si>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</si>
  <si>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</si>
  <si>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</si>
  <si>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</si>
  <si>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</si>
  <si>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</si>
  <si>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</si>
  <si>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</si>
  <si>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</si>
  <si>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</si>
  <si>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</si>
  <si>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</si>
  <si>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</si>
  <si>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</si>
  <si>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</si>
  <si>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</si>
  <si>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</si>
  <si>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</si>
  <si>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</si>
  <si>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</si>
  <si>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</si>
  <si>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</si>
  <si>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</si>
  <si>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</si>
  <si>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</si>
  <si>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</si>
  <si>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</si>
  <si>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</si>
  <si>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</si>
  <si>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</si>
  <si>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</si>
  <si>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</si>
  <si>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</si>
  <si>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</si>
  <si>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</si>
  <si>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</si>
  <si>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</si>
  <si>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</si>
  <si>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</si>
  <si>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</si>
  <si>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</si>
  <si>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</si>
  <si>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</si>
  <si>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</si>
  <si>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</si>
  <si>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</si>
  <si>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</si>
  <si>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</si>
  <si>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</si>
  <si>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</si>
  <si>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</si>
  <si>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</si>
  <si>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</si>
  <si>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</si>
  <si>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</si>
  <si>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</si>
  <si>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</si>
  <si>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</si>
  <si>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</si>
  <si>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</si>
  <si>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</si>
  <si>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</si>
  <si>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</si>
  <si>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</si>
  <si>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</si>
  <si>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</si>
  <si>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</si>
  <si>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</si>
  <si>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</si>
  <si>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</si>
  <si>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</si>
  <si>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</si>
  <si>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</si>
  <si>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</si>
  <si>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</si>
  <si>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</si>
  <si>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</si>
  <si>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</si>
  <si>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</si>
  <si>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</si>
  <si>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</si>
  <si>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</si>
  <si>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</si>
  <si>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</si>
  <si>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</si>
  <si>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</si>
  <si>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</si>
  <si>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</si>
  <si>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</si>
  <si>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</si>
  <si>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</si>
  <si>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</si>
  <si>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</si>
  <si>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</si>
  <si>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</si>
  <si>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</si>
  <si>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</si>
  <si>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</si>
  <si>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</si>
  <si>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</si>
  <si>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</si>
  <si>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</si>
  <si>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</si>
  <si>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</si>
  <si>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</si>
  <si>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</si>
  <si>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</si>
  <si>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</si>
  <si>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</si>
  <si>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</si>
  <si>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</si>
  <si>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</si>
  <si>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</si>
  <si>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</si>
  <si>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</si>
  <si>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</si>
  <si>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</si>
  <si>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</si>
  <si>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</si>
  <si>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</si>
  <si>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</si>
  <si>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</si>
  <si>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</si>
  <si>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</si>
  <si>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</si>
  <si>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</si>
  <si>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</si>
  <si>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</si>
  <si>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</si>
  <si>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</si>
  <si>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</si>
  <si>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</si>
  <si>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</si>
  <si>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</si>
  <si>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</si>
  <si>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</si>
  <si>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</si>
  <si>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</si>
  <si>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</si>
  <si>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</si>
  <si>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</si>
  <si>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</si>
  <si>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</si>
  <si>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</si>
  <si>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</si>
  <si>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</si>
  <si>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</si>
  <si>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</si>
  <si>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</si>
  <si>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</si>
  <si>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</si>
  <si>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</si>
  <si>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</si>
  <si>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</si>
  <si>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</si>
  <si>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</si>
  <si>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</si>
  <si>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</si>
  <si>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</si>
  <si>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</si>
  <si>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</si>
  <si>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</si>
  <si>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</si>
  <si>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</si>
  <si>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</si>
  <si>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</si>
  <si>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</si>
  <si>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</si>
  <si>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</si>
  <si>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</si>
  <si>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</si>
  <si>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</si>
  <si>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</si>
  <si>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</si>
  <si>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</si>
  <si>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</si>
  <si>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</si>
  <si>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</si>
  <si>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</si>
  <si>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</si>
  <si>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</si>
  <si>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</si>
  <si>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</si>
  <si>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</si>
  <si>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</si>
  <si>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</si>
  <si>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</si>
  <si>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</si>
  <si>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</si>
  <si>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</si>
  <si>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</si>
  <si>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</si>
  <si>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</si>
  <si>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</si>
  <si>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</si>
  <si>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</si>
  <si>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</si>
  <si>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</si>
  <si>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</si>
  <si>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</si>
  <si>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</si>
  <si>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</si>
  <si>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</si>
  <si>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</si>
  <si>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</si>
  <si>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</si>
  <si>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</si>
  <si>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</si>
  <si>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</si>
  <si>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</si>
  <si>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</si>
  <si>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</si>
  <si>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</si>
  <si>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</si>
  <si>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</si>
  <si>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</si>
  <si>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</si>
  <si>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</si>
  <si>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</si>
  <si>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</si>
  <si>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</si>
  <si>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</si>
  <si>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</si>
  <si>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</si>
  <si>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</si>
  <si>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</si>
  <si>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</si>
  <si>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</si>
  <si>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</si>
  <si>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</si>
  <si>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</si>
  <si>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</si>
  <si>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</si>
  <si>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</si>
  <si>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</si>
  <si>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</si>
  <si>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</si>
  <si>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</si>
  <si>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</si>
  <si>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</si>
  <si>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</si>
  <si>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</si>
  <si>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</si>
  <si>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</si>
  <si>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</si>
  <si>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</si>
  <si>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</si>
  <si>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</si>
  <si>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</si>
  <si>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</si>
  <si>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</si>
  <si>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</si>
  <si>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</si>
  <si>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</si>
  <si>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</si>
  <si>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</si>
  <si>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</si>
  <si>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</si>
  <si>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</si>
  <si>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</si>
  <si>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</si>
  <si>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</si>
  <si>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</si>
  <si>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</si>
  <si>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</si>
  <si>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</si>
  <si>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</si>
  <si>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</si>
  <si>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</si>
  <si>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</si>
  <si>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</si>
  <si>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</si>
  <si>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</si>
  <si>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</si>
  <si>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</si>
  <si>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</si>
  <si>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</si>
  <si>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</si>
  <si>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</si>
  <si>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</si>
  <si>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</si>
  <si>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</si>
  <si>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</si>
  <si>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</si>
  <si>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</si>
  <si>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</si>
  <si>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</si>
  <si>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</si>
  <si>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</si>
  <si>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</si>
  <si>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</si>
  <si>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</si>
  <si>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</si>
  <si>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</si>
  <si>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</si>
  <si>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</si>
  <si>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</si>
  <si>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</si>
  <si>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</si>
  <si>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</si>
  <si>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</si>
  <si>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</si>
  <si>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</si>
  <si>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</si>
  <si>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</si>
  <si>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</si>
  <si>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</si>
  <si>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</si>
  <si>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</si>
  <si>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</si>
  <si>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</si>
  <si>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</si>
  <si>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</si>
  <si>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</si>
  <si>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</si>
  <si>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</si>
  <si>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</si>
  <si>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</si>
  <si>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</si>
  <si>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</si>
  <si>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</si>
  <si>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</si>
  <si>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</si>
  <si>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</si>
  <si>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</si>
  <si>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</si>
  <si>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</si>
  <si>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</si>
  <si>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</si>
  <si>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</si>
  <si>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</si>
  <si>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</si>
  <si>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</si>
  <si>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</si>
  <si>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</si>
  <si>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</si>
  <si>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</si>
  <si>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</si>
  <si>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</si>
  <si>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</si>
  <si>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</si>
  <si>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</si>
  <si>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</si>
  <si>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</si>
  <si>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</si>
  <si>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</si>
  <si>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</si>
  <si>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</si>
  <si>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</si>
  <si>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</si>
  <si>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</si>
  <si>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</si>
  <si>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</si>
  <si>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</si>
  <si>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</si>
  <si>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</si>
  <si>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</si>
  <si>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</si>
  <si>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</si>
  <si>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</si>
  <si>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</si>
  <si>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</si>
  <si>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</si>
  <si>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</si>
  <si>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</si>
  <si>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</si>
  <si>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</si>
  <si>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</si>
  <si>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</si>
  <si>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</si>
  <si>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</si>
  <si>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</si>
  <si>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</si>
  <si>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</si>
  <si>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</si>
  <si>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</si>
  <si>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</si>
  <si>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</si>
  <si>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</si>
  <si>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</si>
  <si>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</si>
  <si>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</si>
  <si>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</si>
  <si>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</si>
  <si>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</si>
  <si>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</si>
  <si>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</si>
  <si>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</si>
  <si>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</si>
  <si>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</si>
  <si>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</si>
  <si>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</si>
  <si>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</si>
  <si>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</si>
  <si>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</si>
  <si>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</si>
  <si>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</si>
  <si>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</si>
  <si>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</si>
  <si>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</si>
  <si>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</si>
  <si>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</si>
  <si>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</si>
  <si>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</si>
  <si>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</si>
  <si>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</si>
  <si>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</si>
  <si>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</si>
  <si>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</si>
  <si>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</si>
  <si>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</si>
  <si>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</si>
  <si>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</si>
  <si>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</si>
  <si>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</si>
  <si>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</si>
  <si>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</si>
  <si>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</si>
  <si>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</si>
  <si>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</si>
  <si>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</si>
  <si>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</si>
  <si>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</si>
  <si>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</si>
  <si>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</si>
  <si>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</si>
  <si>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</si>
  <si>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</si>
  <si>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</si>
  <si>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</si>
  <si>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</si>
  <si>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</si>
  <si>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</si>
  <si>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</si>
  <si>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</si>
  <si>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</si>
  <si>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</si>
  <si>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</si>
  <si>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</si>
  <si>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</si>
  <si>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</si>
  <si>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</si>
  <si>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</si>
  <si>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</si>
  <si>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</si>
  <si>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</si>
  <si>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</si>
  <si>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</si>
  <si>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</si>
  <si>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</si>
  <si>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</si>
  <si>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</si>
  <si>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</si>
  <si>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</si>
  <si>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</si>
  <si>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</si>
  <si>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</si>
  <si>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</si>
  <si>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</si>
  <si>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</si>
  <si>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</si>
  <si>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</si>
  <si>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</si>
  <si>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</si>
  <si>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</si>
  <si>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</si>
  <si>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</si>
  <si>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</si>
  <si>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</si>
  <si>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</si>
  <si>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</si>
  <si>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</si>
  <si>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</si>
  <si>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</si>
  <si>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</si>
  <si>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</si>
  <si>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</si>
  <si>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</si>
  <si>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</si>
  <si>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</si>
  <si>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</si>
  <si>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</si>
  <si>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</si>
  <si>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</si>
  <si>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</si>
  <si>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</si>
  <si>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</si>
  <si>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</si>
  <si>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</si>
  <si>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</si>
  <si>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</si>
  <si>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</si>
  <si>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</si>
  <si>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</si>
  <si>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</si>
  <si>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</si>
  <si>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</si>
  <si>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</si>
  <si>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</si>
  <si>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</si>
  <si>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</si>
  <si>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</si>
  <si>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</si>
  <si>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</si>
  <si>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</si>
  <si>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</si>
  <si>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</si>
  <si>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</si>
  <si>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</si>
  <si>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</si>
  <si>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</si>
  <si>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</si>
  <si>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</si>
  <si>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</si>
  <si>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</si>
  <si>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</si>
  <si>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</si>
  <si>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</si>
  <si>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</si>
  <si>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</si>
  <si>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</si>
  <si>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</si>
  <si>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</si>
  <si>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</si>
  <si>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</si>
  <si>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</si>
  <si>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</si>
  <si>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</si>
  <si>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</si>
  <si>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</si>
  <si>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</si>
  <si>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</si>
  <si>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</si>
  <si>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</si>
  <si>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</si>
  <si>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</si>
  <si>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</si>
  <si>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</si>
  <si>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</si>
  <si>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</si>
  <si>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</si>
  <si>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</si>
  <si>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</si>
  <si>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</si>
  <si>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</si>
  <si>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</si>
  <si>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</si>
  <si>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</si>
  <si>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</si>
  <si>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</si>
  <si>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</si>
  <si>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</si>
  <si>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</si>
  <si>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</si>
  <si>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</si>
  <si>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</si>
  <si>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</si>
  <si>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</si>
  <si>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</si>
  <si>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</si>
  <si>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</si>
  <si>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</si>
  <si>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</si>
  <si>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</si>
  <si>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</si>
  <si>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</si>
  <si>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</si>
  <si>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</si>
  <si>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</si>
  <si>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</si>
  <si>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</si>
  <si>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</si>
  <si>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</si>
  <si>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</si>
  <si>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</si>
  <si>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</si>
  <si>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</si>
  <si>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</si>
  <si>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</si>
  <si>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</si>
  <si>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</si>
  <si>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</si>
  <si>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</si>
  <si>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</si>
  <si>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</si>
  <si>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</si>
  <si>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</si>
  <si>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</si>
  <si>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</si>
  <si>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</si>
  <si>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</si>
  <si>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</si>
  <si>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</si>
  <si>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</si>
  <si>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</si>
  <si>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</si>
  <si>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</si>
  <si>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</si>
  <si>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</si>
  <si>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</si>
  <si>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</si>
  <si>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</si>
  <si>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</si>
  <si>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</si>
  <si>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</si>
  <si>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</si>
  <si>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</si>
  <si>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</si>
  <si>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</si>
  <si>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</si>
  <si>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</si>
  <si>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</si>
  <si>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</si>
  <si>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</si>
  <si>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</si>
  <si>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</si>
  <si>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</si>
  <si>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</si>
  <si>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</si>
  <si>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</si>
  <si>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</si>
  <si>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</si>
  <si>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</si>
  <si>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</si>
  <si>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</si>
  <si>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</si>
  <si>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</si>
  <si>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</si>
  <si>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</si>
  <si>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</si>
  <si>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</si>
  <si>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</si>
  <si>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</si>
  <si>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</si>
  <si>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</si>
  <si>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</si>
  <si>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</si>
  <si>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</si>
  <si>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</si>
  <si>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</si>
  <si>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</si>
  <si>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</si>
  <si>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</si>
  <si>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</si>
  <si>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</si>
  <si>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</si>
  <si>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</si>
  <si>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</si>
  <si>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</si>
  <si>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</si>
  <si>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</si>
  <si>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</si>
  <si>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</si>
  <si>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</si>
  <si>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</si>
  <si>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</si>
  <si>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</si>
  <si>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</si>
  <si>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</si>
  <si>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</si>
  <si>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</si>
  <si>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</si>
  <si>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</si>
  <si>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</si>
  <si>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</si>
  <si>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</si>
  <si>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</si>
  <si>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</si>
  <si>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</si>
  <si>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</si>
  <si>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</si>
  <si>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</si>
  <si>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</si>
  <si>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</si>
  <si>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</si>
  <si>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</si>
  <si>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</si>
  <si>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</si>
  <si>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</si>
  <si>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</si>
  <si>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</si>
  <si>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</si>
  <si>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</si>
  <si>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</si>
  <si>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</si>
  <si>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</si>
  <si>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</si>
  <si>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</si>
  <si>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</si>
  <si>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</si>
  <si>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</si>
  <si>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</si>
  <si>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</si>
  <si>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</si>
  <si>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</si>
  <si>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</si>
  <si>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</si>
  <si>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</si>
  <si>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</si>
  <si>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</si>
  <si>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</si>
  <si>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</si>
  <si>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</si>
  <si>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</si>
  <si>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</si>
  <si>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</si>
  <si>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</si>
  <si>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</si>
  <si>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</si>
  <si>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</si>
  <si>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</si>
  <si>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</si>
  <si>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</si>
  <si>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</si>
  <si>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</si>
  <si>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</si>
  <si>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</si>
  <si>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</si>
  <si>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</si>
  <si>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</si>
  <si>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</si>
  <si>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</si>
  <si>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</si>
  <si>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</si>
  <si>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</si>
  <si>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</si>
  <si>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</si>
  <si>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</si>
  <si>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</si>
  <si>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</si>
  <si>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</si>
  <si>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</si>
  <si>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</si>
  <si>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</si>
  <si>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</si>
  <si>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</si>
  <si>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</si>
  <si>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</si>
  <si>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</si>
  <si>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</si>
  <si>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</si>
  <si>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</si>
  <si>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</si>
  <si>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</si>
  <si>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</si>
  <si>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</si>
  <si>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</si>
  <si>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</si>
  <si>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</si>
  <si>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</si>
  <si>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</si>
  <si>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</si>
  <si>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</si>
  <si>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</si>
  <si>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</si>
  <si>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</si>
  <si>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</si>
  <si>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</si>
  <si>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</si>
  <si>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</si>
  <si>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</si>
  <si>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</si>
  <si>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</si>
  <si>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</si>
  <si>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</si>
  <si>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</si>
  <si>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</si>
  <si>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</si>
  <si>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</si>
  <si>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</si>
  <si>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</si>
  <si>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</si>
  <si>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</si>
  <si>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</si>
  <si>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</si>
  <si>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</si>
  <si>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</si>
  <si>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</si>
  <si>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</si>
  <si>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</si>
  <si>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</si>
  <si>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</si>
  <si>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</si>
  <si>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</si>
  <si>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</si>
  <si>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</si>
  <si>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</si>
  <si>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</si>
  <si>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</si>
  <si>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</si>
  <si>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</si>
  <si>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</si>
  <si>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</si>
  <si>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</si>
  <si>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</si>
  <si>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</si>
  <si>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</si>
  <si>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</si>
  <si>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</si>
  <si>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</si>
  <si>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</si>
  <si>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</si>
  <si>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</si>
  <si>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</si>
  <si>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</si>
  <si>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</si>
  <si>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</si>
  <si>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</si>
  <si>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</si>
  <si>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</si>
  <si>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</si>
  <si>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</si>
  <si>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</si>
  <si>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</si>
  <si>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</si>
  <si>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</si>
  <si>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</si>
  <si>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</si>
  <si>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</si>
  <si>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</si>
  <si>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</si>
  <si>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</si>
  <si>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</si>
  <si>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</si>
  <si>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</si>
  <si>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</si>
  <si>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</si>
  <si>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</si>
  <si>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</si>
  <si>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</si>
  <si>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</si>
  <si>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</si>
  <si>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</si>
  <si>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</si>
  <si>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</si>
  <si>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</si>
  <si>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</si>
  <si>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</si>
  <si>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</si>
  <si>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</si>
  <si>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</si>
  <si>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</si>
  <si>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</si>
  <si>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</si>
  <si>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</si>
  <si>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</si>
  <si>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</si>
  <si>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</si>
  <si>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</si>
  <si>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</si>
  <si>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</si>
  <si>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</si>
  <si>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</si>
  <si>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</si>
  <si>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</si>
  <si>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</si>
  <si>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</si>
  <si>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</si>
  <si>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</si>
  <si>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</si>
  <si>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</si>
  <si>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</si>
  <si>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</si>
  <si>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</si>
  <si>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</si>
  <si>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</si>
  <si>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</si>
  <si>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</si>
  <si>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</si>
  <si>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</si>
  <si>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</si>
  <si>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</si>
  <si>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</si>
  <si>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</si>
  <si>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</si>
  <si>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</si>
  <si>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</si>
  <si>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</si>
  <si>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</si>
  <si>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</si>
  <si>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</si>
  <si>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</si>
  <si>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</si>
  <si>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</si>
  <si>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</si>
  <si>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</si>
  <si>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</si>
  <si>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</si>
  <si>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</si>
  <si>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</si>
  <si>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</si>
  <si>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</si>
  <si>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</si>
  <si>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</si>
  <si>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</si>
  <si>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</si>
  <si>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</si>
  <si>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</si>
  <si>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</si>
  <si>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</si>
  <si>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</si>
  <si>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</si>
  <si>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</si>
  <si>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</si>
  <si>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</si>
  <si>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</si>
  <si>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</si>
  <si>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</si>
  <si>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</si>
  <si>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</si>
  <si>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</si>
  <si>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</si>
  <si>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</si>
  <si>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</si>
  <si>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</si>
  <si>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</si>
  <si>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</si>
  <si>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</si>
  <si>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</si>
  <si>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</si>
  <si>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</si>
  <si>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</si>
  <si>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</si>
  <si>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</si>
  <si>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</si>
  <si>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</si>
  <si>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</si>
  <si>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</si>
  <si>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</si>
  <si>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</si>
  <si>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</si>
  <si>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</si>
  <si>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</si>
  <si>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</si>
  <si>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</si>
  <si>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</si>
  <si>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</si>
  <si>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</si>
  <si>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</si>
  <si>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</si>
  <si>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</si>
  <si>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</si>
  <si>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</si>
  <si>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</si>
  <si>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</si>
  <si>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</si>
  <si>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</si>
  <si>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</si>
  <si>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</si>
  <si>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</si>
  <si>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</si>
  <si>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</si>
  <si>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</si>
  <si>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</si>
  <si>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</si>
  <si>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</si>
  <si>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</si>
  <si>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</si>
  <si>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</si>
  <si>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</si>
  <si>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</si>
  <si>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</si>
  <si>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</si>
  <si>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</si>
  <si>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</si>
  <si>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</si>
  <si>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</si>
  <si>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</si>
  <si>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</si>
  <si>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</si>
  <si>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</si>
  <si>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</si>
  <si>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</si>
  <si>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</si>
  <si>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</si>
  <si>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</si>
  <si>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</si>
  <si>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</si>
  <si>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</si>
  <si>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</si>
  <si>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</si>
  <si>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</si>
  <si>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</si>
  <si>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</si>
  <si>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</si>
  <si>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</si>
  <si>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</si>
  <si>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</si>
  <si>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</si>
  <si>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</si>
  <si>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</si>
  <si>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</si>
  <si>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</si>
  <si>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</si>
  <si>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</si>
  <si>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</si>
  <si>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</si>
  <si>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</si>
  <si>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</si>
  <si>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</si>
  <si>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</si>
  <si>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</si>
  <si>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</si>
  <si>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</si>
  <si>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</si>
  <si>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</si>
  <si>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</si>
  <si>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</si>
  <si>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</si>
  <si>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</si>
  <si>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</si>
  <si>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</si>
  <si>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</si>
  <si>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</si>
  <si>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</si>
  <si>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</si>
  <si>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</si>
  <si>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</si>
  <si>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</si>
  <si>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</si>
  <si>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</si>
  <si>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</si>
  <si>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</si>
  <si>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</si>
  <si>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</si>
  <si>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</si>
  <si>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</si>
  <si>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</si>
  <si>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</si>
  <si>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</si>
  <si>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</si>
  <si>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</si>
  <si>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</si>
  <si>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</si>
  <si>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</si>
  <si>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</si>
  <si>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</si>
  <si>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</si>
  <si>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</si>
  <si>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</si>
  <si>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</si>
  <si>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</si>
  <si>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</si>
  <si>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</si>
  <si>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</si>
  <si>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</si>
  <si>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</si>
  <si>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</si>
  <si>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</si>
  <si>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</si>
  <si>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</si>
  <si>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</si>
  <si>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</si>
  <si>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</si>
  <si>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</si>
  <si>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</si>
  <si>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</si>
  <si>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</si>
  <si>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</si>
  <si>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</si>
  <si>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</si>
  <si>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</si>
  <si>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</si>
  <si>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</si>
  <si>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</si>
  <si>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</si>
  <si>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</si>
  <si>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</si>
  <si>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</si>
  <si>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</si>
  <si>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</si>
  <si>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</si>
  <si>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</si>
  <si>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</si>
  <si>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</si>
  <si>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</si>
  <si>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</si>
  <si>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</si>
  <si>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</si>
  <si>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</si>
  <si>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</si>
  <si>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</si>
  <si>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</si>
  <si>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</si>
  <si>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</si>
  <si>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</si>
  <si>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</si>
  <si>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</si>
  <si>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</si>
  <si>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</si>
  <si>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</si>
  <si>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</si>
  <si>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</si>
  <si>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</si>
  <si>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</si>
  <si>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</si>
  <si>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</si>
  <si>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</si>
  <si>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</si>
  <si>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</si>
  <si>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</si>
  <si>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</si>
  <si>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</si>
  <si>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</si>
  <si>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</si>
  <si>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</si>
  <si>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</si>
  <si>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</si>
  <si>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</si>
  <si>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</si>
  <si>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</si>
  <si>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</si>
  <si>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</si>
  <si>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</si>
  <si>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</si>
  <si>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</si>
  <si>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</si>
  <si>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</si>
  <si>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</si>
  <si>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</si>
  <si>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</si>
  <si>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</si>
  <si>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</si>
  <si>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</si>
  <si>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</si>
  <si>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</si>
  <si>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</si>
  <si>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</si>
  <si>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</si>
  <si>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</si>
  <si>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</si>
  <si>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</si>
  <si>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</si>
  <si>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</si>
  <si>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</si>
  <si>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</si>
  <si>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</si>
  <si>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</si>
  <si>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</si>
  <si>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</si>
  <si>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</si>
  <si>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</si>
  <si>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</si>
  <si>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</si>
  <si>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</si>
  <si>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</si>
  <si>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</si>
  <si>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</si>
  <si>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</si>
  <si>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</si>
  <si>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</si>
  <si>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</si>
  <si>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</si>
  <si>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</si>
  <si>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</si>
  <si>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</si>
  <si>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</si>
  <si>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</si>
  <si>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</si>
  <si>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</si>
  <si>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</si>
  <si>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</si>
  <si>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</si>
  <si>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</si>
  <si>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</si>
  <si>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</si>
  <si>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</si>
  <si>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</si>
  <si>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</si>
  <si>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</si>
  <si>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</si>
  <si>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</si>
  <si>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</si>
  <si>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</si>
  <si>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</si>
  <si>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</si>
  <si>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</si>
  <si>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</si>
  <si>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</si>
  <si>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</si>
  <si>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</si>
  <si>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</si>
  <si>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</si>
  <si>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</si>
  <si>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</si>
  <si>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</si>
  <si>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</si>
  <si>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</si>
  <si>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</si>
  <si>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</si>
  <si>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</si>
  <si>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</si>
  <si>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</si>
  <si>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</si>
  <si>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</si>
  <si>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</si>
  <si>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</si>
  <si>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</si>
  <si>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</si>
  <si>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</si>
  <si>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</si>
  <si>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</si>
  <si>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</si>
  <si>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</si>
  <si>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</si>
  <si>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</si>
  <si>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</si>
  <si>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</si>
  <si>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</si>
  <si>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</si>
  <si>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</si>
  <si>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</si>
  <si>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</si>
  <si>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</si>
  <si>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</si>
  <si>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</si>
  <si>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</si>
  <si>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</si>
  <si>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</si>
  <si>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</si>
  <si>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</si>
  <si>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</si>
  <si>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</si>
  <si>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</si>
  <si>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</si>
  <si>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</si>
  <si>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</si>
  <si>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</si>
  <si>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</si>
  <si>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</si>
  <si>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</si>
  <si>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</si>
  <si>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</si>
  <si>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</si>
  <si>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</si>
  <si>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</si>
  <si>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</si>
  <si>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</si>
  <si>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</si>
  <si>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</si>
  <si>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</si>
  <si>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</si>
  <si>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</si>
  <si>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</si>
  <si>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</si>
  <si>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</si>
  <si>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</si>
  <si>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</si>
  <si>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</si>
  <si>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</si>
  <si>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</si>
  <si>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</si>
  <si>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</si>
  <si>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</si>
  <si>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</si>
  <si>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</si>
  <si>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</si>
  <si>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</si>
  <si>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</si>
  <si>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</si>
  <si>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</si>
  <si>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</si>
  <si>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</si>
  <si>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</si>
  <si>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</si>
  <si>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</si>
  <si>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</si>
  <si>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</si>
  <si>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</si>
  <si>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</si>
  <si>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</si>
  <si>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</si>
  <si>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</si>
  <si>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</si>
  <si>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</si>
  <si>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</si>
  <si>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</si>
  <si>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</si>
  <si>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</si>
  <si>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</si>
  <si>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</si>
  <si>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</si>
  <si>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</si>
  <si>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</si>
  <si>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</si>
  <si>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</si>
  <si>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</si>
  <si>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</si>
  <si>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</si>
  <si>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</si>
  <si>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</si>
  <si>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</si>
  <si>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</si>
  <si>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</si>
  <si>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</si>
  <si>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</si>
  <si>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</si>
  <si>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</si>
  <si>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</si>
  <si>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</si>
  <si>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</si>
  <si>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</si>
  <si>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</si>
  <si>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</si>
  <si>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</si>
  <si>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</si>
  <si>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</si>
  <si>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</si>
  <si>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</si>
  <si>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</si>
  <si>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</si>
  <si>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</si>
  <si>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</si>
  <si>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</si>
  <si>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</si>
  <si>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</si>
  <si>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</si>
  <si>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</si>
  <si>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</si>
  <si>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</si>
  <si>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</si>
  <si>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</si>
  <si>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</si>
  <si>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</si>
  <si>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</si>
  <si>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</si>
  <si>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</si>
  <si>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</si>
  <si>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</si>
  <si>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</si>
  <si>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</si>
  <si>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</si>
  <si>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</si>
  <si>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</si>
  <si>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</si>
  <si>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</si>
  <si>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</si>
  <si>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</si>
  <si>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</si>
  <si>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</si>
  <si>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</si>
  <si>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</si>
  <si>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</si>
  <si>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</si>
  <si>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</si>
  <si>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</si>
  <si>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</si>
  <si>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</si>
  <si>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</si>
  <si>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</si>
  <si>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</si>
  <si>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</si>
  <si>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</si>
  <si>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</si>
  <si>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</si>
  <si>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</si>
  <si>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</si>
  <si>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</si>
  <si>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</si>
  <si>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</si>
  <si>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</si>
  <si>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</si>
  <si>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</si>
  <si>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</si>
  <si>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</si>
  <si>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</si>
  <si>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</si>
  <si>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</si>
  <si>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</si>
  <si>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</si>
  <si>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</si>
  <si>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</si>
  <si>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</si>
  <si>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</si>
  <si>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</si>
  <si>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</si>
  <si>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</si>
  <si>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</si>
  <si>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</si>
  <si>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</si>
  <si>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</si>
  <si>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</si>
  <si>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</si>
  <si>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</si>
  <si>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</si>
  <si>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</si>
  <si>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</si>
  <si>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</si>
  <si>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</si>
  <si>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</si>
  <si>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</si>
  <si>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</si>
  <si>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</si>
  <si>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</si>
  <si>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</si>
  <si>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</si>
  <si>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</si>
  <si>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</si>
  <si>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</si>
  <si>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</si>
  <si>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</si>
  <si>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</si>
  <si>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</si>
  <si>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</si>
  <si>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</si>
  <si>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</si>
  <si>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</si>
  <si>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</si>
  <si>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</si>
  <si>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</si>
  <si>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</si>
  <si>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</si>
  <si>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</si>
  <si>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</si>
  <si>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</si>
  <si>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</si>
  <si>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</si>
  <si>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</si>
  <si>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</si>
  <si>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</si>
  <si>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</si>
  <si>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</si>
  <si>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</si>
  <si>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</si>
  <si>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</si>
  <si>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</si>
  <si>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</si>
  <si>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</si>
  <si>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</si>
  <si>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</si>
  <si>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</si>
  <si>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</si>
  <si>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</si>
  <si>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</si>
  <si>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</si>
  <si>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</si>
  <si>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</si>
  <si>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</si>
  <si>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</si>
  <si>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</si>
  <si>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</si>
  <si>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</si>
  <si>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</si>
  <si>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</si>
  <si>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</si>
  <si>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</si>
  <si>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</si>
  <si>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</si>
  <si>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</si>
  <si>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</si>
  <si>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</si>
  <si>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</si>
  <si>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</si>
  <si>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</si>
  <si>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</si>
  <si>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</si>
  <si>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</si>
  <si>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</si>
  <si>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</si>
  <si>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</si>
  <si>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</si>
  <si>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</si>
  <si>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</si>
  <si>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</si>
  <si>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</si>
  <si>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</si>
  <si>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</si>
  <si>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</si>
  <si>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</si>
  <si>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</si>
  <si>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</si>
  <si>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</si>
  <si>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</si>
  <si>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</si>
  <si>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</si>
  <si>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</si>
  <si>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</si>
  <si>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</si>
  <si>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</si>
  <si>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</si>
  <si>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</si>
  <si>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</si>
  <si>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</si>
  <si>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</si>
  <si>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</si>
  <si>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</si>
  <si>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</si>
  <si>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</si>
  <si>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</si>
  <si>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</si>
  <si>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</si>
  <si>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</si>
  <si>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</si>
  <si>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</si>
  <si>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</si>
  <si>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</si>
  <si>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</si>
  <si>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</si>
  <si>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</si>
  <si>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</si>
  <si>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</si>
  <si>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</si>
  <si>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</si>
  <si>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</si>
  <si>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</si>
  <si>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</si>
  <si>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</si>
  <si>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</si>
  <si>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</si>
  <si>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</si>
  <si>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</si>
  <si>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</si>
  <si>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</si>
  <si>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</si>
  <si>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</si>
  <si>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</si>
  <si>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</si>
  <si>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</si>
  <si>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</si>
  <si>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</si>
  <si>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</si>
  <si>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</si>
  <si>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</si>
  <si>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</si>
  <si>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</si>
  <si>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</si>
  <si>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</si>
  <si>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</si>
  <si>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</si>
  <si>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</si>
  <si>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</si>
  <si>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</si>
  <si>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</si>
  <si>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</si>
  <si>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</si>
  <si>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</si>
  <si>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</si>
  <si>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</si>
  <si>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</si>
  <si>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</si>
  <si>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</si>
  <si>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</si>
  <si>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</si>
  <si>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</si>
  <si>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</si>
  <si>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</si>
  <si>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</si>
  <si>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</si>
  <si>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</si>
  <si>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</si>
  <si>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</si>
  <si>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</si>
  <si>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</si>
  <si>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</si>
  <si>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</si>
  <si>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</si>
  <si>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</si>
  <si>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</si>
  <si>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</si>
  <si>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</si>
  <si>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</si>
  <si>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</si>
  <si>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</si>
  <si>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</si>
  <si>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</si>
  <si>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</si>
  <si>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</si>
  <si>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</si>
  <si>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</si>
  <si>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</si>
  <si>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</si>
  <si>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</si>
  <si>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</si>
  <si>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</si>
  <si>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</si>
  <si>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</si>
  <si>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</si>
  <si>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</si>
  <si>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</si>
  <si>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</si>
  <si>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</si>
  <si>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</si>
  <si>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</si>
  <si>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</si>
  <si>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</si>
  <si>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</si>
  <si>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</si>
  <si>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</si>
  <si>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</si>
  <si>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</si>
  <si>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</si>
  <si>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</si>
  <si>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</si>
  <si>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</si>
  <si>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</si>
  <si>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</si>
  <si>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</si>
  <si>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</si>
  <si>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</si>
  <si>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</si>
  <si>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</si>
  <si>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</si>
  <si>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</si>
  <si>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</si>
  <si>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</si>
  <si>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</si>
  <si>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</si>
  <si>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</si>
  <si>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</si>
  <si>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</si>
  <si>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</si>
  <si>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</si>
  <si>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</si>
  <si>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</si>
  <si>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</si>
  <si>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</si>
  <si>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</si>
  <si>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</si>
  <si>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</si>
  <si>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</si>
  <si>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</si>
  <si>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</si>
  <si>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</si>
  <si>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</si>
  <si>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</si>
  <si>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</si>
  <si>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</si>
  <si>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</si>
  <si>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</si>
  <si>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</si>
  <si>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</si>
  <si>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</si>
  <si>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</si>
  <si>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</si>
  <si>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</si>
  <si>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</si>
  <si>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</si>
  <si>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</si>
  <si>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</si>
  <si>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</si>
  <si>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</si>
  <si>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</si>
  <si>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</si>
  <si>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</si>
  <si>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</si>
  <si>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</si>
  <si>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</si>
  <si>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</si>
  <si>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</si>
  <si>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</si>
  <si>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</si>
  <si>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</si>
  <si>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</si>
  <si>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</si>
  <si>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</si>
  <si>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</si>
  <si>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</si>
  <si>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</si>
  <si>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</si>
  <si>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</si>
  <si>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</si>
  <si>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</si>
  <si>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</si>
  <si>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</si>
  <si>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</si>
  <si>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</si>
  <si>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</si>
  <si>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</si>
  <si>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</si>
  <si>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</si>
  <si>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</si>
  <si>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</si>
  <si>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</si>
  <si>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</si>
  <si>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</si>
  <si>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</si>
  <si>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</si>
  <si>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</si>
  <si>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</si>
  <si>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</si>
  <si>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</si>
  <si>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</si>
  <si>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</si>
  <si>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</si>
  <si>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</si>
  <si>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</si>
  <si>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</si>
  <si>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</si>
  <si>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</si>
  <si>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</si>
  <si>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</si>
  <si>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</si>
  <si>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</si>
  <si>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</si>
  <si>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</si>
  <si>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</si>
  <si>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</si>
  <si>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</si>
  <si>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</si>
  <si>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</si>
  <si>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</si>
  <si>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</si>
  <si>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</si>
  <si>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</si>
  <si>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</si>
  <si>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</si>
  <si>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</si>
  <si>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</si>
  <si>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</si>
  <si>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</si>
  <si>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</si>
  <si>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</si>
  <si>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</si>
  <si>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</si>
  <si>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</si>
  <si>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</si>
  <si>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</si>
  <si>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</si>
  <si>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</si>
  <si>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</si>
  <si>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</si>
  <si>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</si>
  <si>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</si>
  <si>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</si>
  <si>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</si>
  <si>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</si>
  <si>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</si>
  <si>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</si>
  <si>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</si>
  <si>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</si>
  <si>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</si>
  <si>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</si>
  <si>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</si>
  <si>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</si>
  <si>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</si>
  <si>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</si>
  <si>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</si>
  <si>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</si>
  <si>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</si>
  <si>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</si>
  <si>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</si>
  <si>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</si>
  <si>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</si>
  <si>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</si>
  <si>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</si>
  <si>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</si>
  <si>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</si>
  <si>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</si>
  <si>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</si>
  <si>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</si>
  <si>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</si>
  <si>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</si>
  <si>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</si>
  <si>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</si>
  <si>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</si>
  <si>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</si>
  <si>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</si>
  <si>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</si>
  <si>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</si>
  <si>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</si>
  <si>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</si>
  <si>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</si>
  <si>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</si>
  <si>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</si>
  <si>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</si>
  <si>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</si>
  <si>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</si>
  <si>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</si>
  <si>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</si>
  <si>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</si>
  <si>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</si>
  <si>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</si>
  <si>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</si>
  <si>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</si>
  <si>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</si>
  <si>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</si>
  <si>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</si>
  <si>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</si>
  <si>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</si>
  <si>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</si>
  <si>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</si>
  <si>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</si>
  <si>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</si>
  <si>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</si>
  <si>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</si>
  <si>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</si>
  <si>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</si>
  <si>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</si>
  <si>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</si>
  <si>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</si>
  <si>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</si>
  <si>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</si>
  <si>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</si>
  <si>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</si>
  <si>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</si>
  <si>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</si>
  <si>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</si>
  <si>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</si>
  <si>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</si>
  <si>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</si>
  <si>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</si>
  <si>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</si>
  <si>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</si>
  <si>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</si>
  <si>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</si>
  <si>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</si>
  <si>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</si>
  <si>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</si>
  <si>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</si>
  <si>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</si>
  <si>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</si>
  <si>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</si>
  <si>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</si>
  <si>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</si>
  <si>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</si>
  <si>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</si>
  <si>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</si>
  <si>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</si>
  <si>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</si>
  <si>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</si>
  <si>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</si>
  <si>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</si>
  <si>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</si>
  <si>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</si>
  <si>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</si>
  <si>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</si>
  <si>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</si>
  <si>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</si>
  <si>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</si>
  <si>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</si>
  <si>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</si>
  <si>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</si>
  <si>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</si>
  <si>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</si>
  <si>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</si>
  <si>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</si>
  <si>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</si>
  <si>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</si>
  <si>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</si>
  <si>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</si>
  <si>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</si>
  <si>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</si>
  <si>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</si>
  <si>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</si>
  <si>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</si>
  <si>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</si>
  <si>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</si>
  <si>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</si>
  <si>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</si>
  <si>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</si>
  <si>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</si>
  <si>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</si>
  <si>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</si>
  <si>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</si>
  <si>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</si>
  <si>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</si>
  <si>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</si>
  <si>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</si>
  <si>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</si>
  <si>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</si>
  <si>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</si>
  <si>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</si>
  <si>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</si>
  <si>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</si>
  <si>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</si>
  <si>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</si>
  <si>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</si>
  <si>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</si>
  <si>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</si>
  <si>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</si>
  <si>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</si>
  <si>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</si>
  <si>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</si>
  <si>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</si>
  <si>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</si>
  <si>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</si>
  <si>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</si>
  <si>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</si>
  <si>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</si>
  <si>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</si>
  <si>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</si>
  <si>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</si>
  <si>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</si>
  <si>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</si>
  <si>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</si>
  <si>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</si>
  <si>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</si>
  <si>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</si>
  <si>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</si>
  <si>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</si>
  <si>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</si>
  <si>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</si>
  <si>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</si>
  <si>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</si>
  <si>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</si>
  <si>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</si>
  <si>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</si>
  <si>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</si>
  <si>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</si>
  <si>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</si>
  <si>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</si>
  <si>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</si>
  <si>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</si>
  <si>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</si>
  <si>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</si>
  <si>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</si>
  <si>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</si>
  <si>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</si>
  <si>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</si>
  <si>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</si>
  <si>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</si>
  <si>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</si>
  <si>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</si>
  <si>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</si>
  <si>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</si>
  <si>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</si>
  <si>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</si>
  <si>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</si>
  <si>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</si>
  <si>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</si>
  <si>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</si>
  <si>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</si>
  <si>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</si>
  <si>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</si>
  <si>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</si>
  <si>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</si>
  <si>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</si>
  <si>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</si>
  <si>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</si>
  <si>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</si>
  <si>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</si>
  <si>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</si>
  <si>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</si>
  <si>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</si>
  <si>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</si>
  <si>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</si>
  <si>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</si>
  <si>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</si>
  <si>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</si>
  <si>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</si>
  <si>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</si>
  <si>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</si>
  <si>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</si>
  <si>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</si>
  <si>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</si>
  <si>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</si>
  <si>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</si>
  <si>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</si>
  <si>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</si>
  <si>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</si>
  <si>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</si>
  <si>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</si>
  <si>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</si>
  <si>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</si>
  <si>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</si>
  <si>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</si>
  <si>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</si>
  <si>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</si>
  <si>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</si>
  <si>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</si>
  <si>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</si>
  <si>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</si>
  <si>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</si>
  <si>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</si>
  <si>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</si>
  <si>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</si>
  <si>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</si>
  <si>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</si>
  <si>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</si>
  <si>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</si>
  <si>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</si>
  <si>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</si>
  <si>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</si>
  <si>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</si>
  <si>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</si>
  <si>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</si>
  <si>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</si>
  <si>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</si>
  <si>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</si>
  <si>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</si>
  <si>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</si>
  <si>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</si>
  <si>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</si>
  <si>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</si>
  <si>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</si>
  <si>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</si>
  <si>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</si>
  <si>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</si>
  <si>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</si>
  <si>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</si>
  <si>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</si>
  <si>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</si>
  <si>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</si>
  <si>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</si>
  <si>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</si>
  <si>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</si>
  <si>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</si>
  <si>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</si>
  <si>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</si>
  <si>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</si>
  <si>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</si>
  <si>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</si>
  <si>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</si>
  <si>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</si>
  <si>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</si>
  <si>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</si>
  <si>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</si>
  <si>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</si>
  <si>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</si>
  <si>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</si>
  <si>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</si>
  <si>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</si>
  <si>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</si>
  <si>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</si>
  <si>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</si>
  <si>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</si>
  <si>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</si>
  <si>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</si>
  <si>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</si>
  <si>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</si>
  <si>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</si>
  <si>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</si>
  <si>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</si>
  <si>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</si>
  <si>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</si>
  <si>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</si>
  <si>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</si>
  <si>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</si>
  <si>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</si>
  <si>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</si>
  <si>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</si>
  <si>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</si>
  <si>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</si>
  <si>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</si>
  <si>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</si>
  <si>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</si>
  <si>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</si>
  <si>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</si>
  <si>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</si>
  <si>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</si>
  <si>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</si>
  <si>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</si>
  <si>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</si>
  <si>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</si>
  <si>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</si>
  <si>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</si>
  <si>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</si>
  <si>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</si>
  <si>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</si>
  <si>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</si>
  <si>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</si>
  <si>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</si>
  <si>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</si>
  <si>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</si>
  <si>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</si>
  <si>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</si>
  <si>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</si>
  <si>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</si>
  <si>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</si>
  <si>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</si>
  <si>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</si>
  <si>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</si>
  <si>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</si>
  <si>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</si>
  <si>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</si>
  <si>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</si>
  <si>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</si>
  <si>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</si>
  <si>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</si>
  <si>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</si>
  <si>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</si>
  <si>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</si>
  <si>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</si>
  <si>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</si>
  <si>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</si>
  <si>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</si>
  <si>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</si>
  <si>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</si>
  <si>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</si>
  <si>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</si>
  <si>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</si>
  <si>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</si>
  <si>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</si>
  <si>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</si>
  <si>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</si>
  <si>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</si>
  <si>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</si>
  <si>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</si>
  <si>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</si>
  <si>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</si>
  <si>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</si>
  <si>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</si>
  <si>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</si>
  <si>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</si>
  <si>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</si>
  <si>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</si>
  <si>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</si>
  <si>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</si>
  <si>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</si>
  <si>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</si>
  <si>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</si>
  <si>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</si>
  <si>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</si>
  <si>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</si>
  <si>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</si>
  <si>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</si>
  <si>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</si>
  <si>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</si>
  <si>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</si>
  <si>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</si>
  <si>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</si>
  <si>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</si>
  <si>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</si>
  <si>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</si>
  <si>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</si>
  <si>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</si>
  <si>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</si>
  <si>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</si>
  <si>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</si>
  <si>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</si>
  <si>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</si>
  <si>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</si>
  <si>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</si>
  <si>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</si>
  <si>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</si>
  <si>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</si>
  <si>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</si>
  <si>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</si>
  <si>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</si>
  <si>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</si>
  <si>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</si>
  <si>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</si>
  <si>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</si>
  <si>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</si>
  <si>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</si>
  <si>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</si>
  <si>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</si>
  <si>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</si>
  <si>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</si>
  <si>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</si>
  <si>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</si>
  <si>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</si>
  <si>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</si>
  <si>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</si>
  <si>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</si>
  <si>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</si>
  <si>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</si>
  <si>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</si>
  <si>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</si>
  <si>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</si>
  <si>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</si>
  <si>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</si>
  <si>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</si>
  <si>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</si>
  <si>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</si>
  <si>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</si>
  <si>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</si>
  <si>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</si>
  <si>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</si>
  <si>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</si>
  <si>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</si>
  <si>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</si>
  <si>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</si>
  <si>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</si>
  <si>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</si>
  <si>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</si>
  <si>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</si>
  <si>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</si>
  <si>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</si>
  <si>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</si>
  <si>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</si>
  <si>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</si>
  <si>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</si>
  <si>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</si>
  <si>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</si>
  <si>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</si>
  <si>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</si>
  <si>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</si>
  <si>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</si>
  <si>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</si>
  <si>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</si>
  <si>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</si>
  <si>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</si>
  <si>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</si>
  <si>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</si>
  <si>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</si>
  <si>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</si>
  <si>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</si>
  <si>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</si>
  <si>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</si>
  <si>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</si>
  <si>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</si>
  <si>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</si>
  <si>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</si>
  <si>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</si>
  <si>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</si>
  <si>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</si>
  <si>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</si>
  <si>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</si>
  <si>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</si>
  <si>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</si>
  <si>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</si>
  <si>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</si>
  <si>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</si>
  <si>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</si>
  <si>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</si>
  <si>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</si>
  <si>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</si>
  <si>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</si>
  <si>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</si>
  <si>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</si>
  <si>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</si>
  <si>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</si>
  <si>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</si>
  <si>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</si>
  <si>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</si>
  <si>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</si>
  <si>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</si>
  <si>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</si>
  <si>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</si>
  <si>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</si>
  <si>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</si>
  <si>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</si>
  <si>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</si>
  <si>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</si>
  <si>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</si>
  <si>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</si>
  <si>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</si>
  <si>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</si>
  <si>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</si>
  <si>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</si>
  <si>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</si>
  <si>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</si>
  <si>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</si>
  <si>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</si>
  <si>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</si>
  <si>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</si>
  <si>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</si>
  <si>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</si>
  <si>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</si>
  <si>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</si>
  <si>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</si>
  <si>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</si>
  <si>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</si>
  <si>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</si>
  <si>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</si>
  <si>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</si>
  <si>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</si>
  <si>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</si>
  <si>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</si>
  <si>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</si>
  <si>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</si>
  <si>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</si>
  <si>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</si>
  <si>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</si>
  <si>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</si>
  <si>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</si>
  <si>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</si>
  <si>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</si>
  <si>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</si>
  <si>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</si>
  <si>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</si>
  <si>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</si>
  <si>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</si>
  <si>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</si>
  <si>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</si>
  <si>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</si>
  <si>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</si>
  <si>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</si>
  <si>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</si>
  <si>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</si>
  <si>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</si>
  <si>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</si>
  <si>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</si>
  <si>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</si>
  <si>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</si>
  <si>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</si>
  <si>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</si>
  <si>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</si>
  <si>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</si>
  <si>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</si>
  <si>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</si>
  <si>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</si>
  <si>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</si>
  <si>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</si>
  <si>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</si>
  <si>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</si>
  <si>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</si>
  <si>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</si>
  <si>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</si>
  <si>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</si>
  <si>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</si>
  <si>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</si>
  <si>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</si>
  <si>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</si>
  <si>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</si>
  <si>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</si>
  <si>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</si>
  <si>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</si>
  <si>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</si>
  <si>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</si>
  <si>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</si>
  <si>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</si>
  <si>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</si>
  <si>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</si>
  <si>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</si>
  <si>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</si>
  <si>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</si>
  <si>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</si>
  <si>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</si>
  <si>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</si>
  <si>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</si>
  <si>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</si>
  <si>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</si>
  <si>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</si>
  <si>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</si>
  <si>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</si>
  <si>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</si>
  <si>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</si>
  <si>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</si>
  <si>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</si>
  <si>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</si>
  <si>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</si>
  <si>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</si>
  <si>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</si>
  <si>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</si>
  <si>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</si>
  <si>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</si>
  <si>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</si>
  <si>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</si>
  <si>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</si>
  <si>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</si>
  <si>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</si>
  <si>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</si>
  <si>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</si>
  <si>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</si>
  <si>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</si>
  <si>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</si>
  <si>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</si>
  <si>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</si>
  <si>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</si>
  <si>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</si>
  <si>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</si>
  <si>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</si>
  <si>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</si>
  <si>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</si>
  <si>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</si>
  <si>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</si>
  <si>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</si>
  <si>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</si>
  <si>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</si>
  <si>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</si>
  <si>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</si>
  <si>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</si>
  <si>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</si>
  <si>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</si>
  <si>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</si>
  <si>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</si>
  <si>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</si>
  <si>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</si>
  <si>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</si>
  <si>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</si>
  <si>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</si>
  <si>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</si>
  <si>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</si>
  <si>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</si>
  <si>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</si>
  <si>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</si>
  <si>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</si>
  <si>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</si>
  <si>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</si>
  <si>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</si>
  <si>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</si>
  <si>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</si>
  <si>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</si>
  <si>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</si>
  <si>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</si>
  <si>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</si>
  <si>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</si>
  <si>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</si>
  <si>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</si>
  <si>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</si>
  <si>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</si>
  <si>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</si>
  <si>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</si>
  <si>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</si>
  <si>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</si>
  <si>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</si>
  <si>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</si>
  <si>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</si>
  <si>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</si>
  <si>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</si>
  <si>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</si>
  <si>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</si>
  <si>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</si>
  <si>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</si>
  <si>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</si>
  <si>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</si>
  <si>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</si>
  <si>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</si>
  <si>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</si>
  <si>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</si>
  <si>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</si>
  <si>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</si>
  <si>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</si>
  <si>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</si>
  <si>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</si>
  <si>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</si>
  <si>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</si>
  <si>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</si>
  <si>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</si>
  <si>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</si>
  <si>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</si>
  <si>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</si>
  <si>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</si>
  <si>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</si>
  <si>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</si>
  <si>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</si>
  <si>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</si>
  <si>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</si>
  <si>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</si>
  <si>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</si>
  <si>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</si>
  <si>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</si>
  <si>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</si>
  <si>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</si>
  <si>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</si>
  <si>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</si>
  <si>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</si>
  <si>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</si>
  <si>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</si>
  <si>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</si>
  <si>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</si>
  <si>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</si>
  <si>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</si>
  <si>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</si>
  <si>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</si>
  <si>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</si>
  <si>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</si>
  <si>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</si>
  <si>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</si>
  <si>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</si>
  <si>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</si>
  <si>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</si>
  <si>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</si>
  <si>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</si>
  <si>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</si>
  <si>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</si>
  <si>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</si>
  <si>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</si>
  <si>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</si>
  <si>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</si>
  <si>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</si>
  <si>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</si>
  <si>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</si>
  <si>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</si>
  <si>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</si>
  <si>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</si>
  <si>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</si>
  <si>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</si>
  <si>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</si>
  <si>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</si>
  <si>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</si>
  <si>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</si>
  <si>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</si>
  <si>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</si>
  <si>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</si>
  <si>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</si>
  <si>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</si>
  <si>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</si>
  <si>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</si>
  <si>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</si>
  <si>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</si>
  <si>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</si>
  <si>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</si>
  <si>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</si>
  <si>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</si>
  <si>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</si>
  <si>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</si>
  <si>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</si>
  <si>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</si>
  <si>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</si>
  <si>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</si>
  <si>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</si>
  <si>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</si>
  <si>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</si>
  <si>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</si>
  <si>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</si>
  <si>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</si>
  <si>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</si>
  <si>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</si>
  <si>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</si>
  <si>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</si>
  <si>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</si>
  <si>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</si>
  <si>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</si>
  <si>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</si>
  <si>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</si>
  <si>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</si>
  <si>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</si>
  <si>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</si>
  <si>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</si>
  <si>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</si>
  <si>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</si>
  <si>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</si>
  <si>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</si>
  <si>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</si>
  <si>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</si>
  <si>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</si>
  <si>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</si>
  <si>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</si>
  <si>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</si>
  <si>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</si>
  <si>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</si>
  <si>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</si>
  <si>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</si>
  <si>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</si>
  <si>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</si>
  <si>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</si>
  <si>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</si>
  <si>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</si>
  <si>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</si>
  <si>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</si>
  <si>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</si>
  <si>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</si>
  <si>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</si>
  <si>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</si>
  <si>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</si>
  <si>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</si>
  <si>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</si>
  <si>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</si>
  <si>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</si>
  <si>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</si>
  <si>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</si>
  <si>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</si>
  <si>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</si>
  <si>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</si>
  <si>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</si>
  <si>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</si>
  <si>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</si>
  <si>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</si>
  <si>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</si>
  <si>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</si>
  <si>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</si>
  <si>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</si>
  <si>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</si>
  <si>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</si>
  <si>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</si>
  <si>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</si>
  <si>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</si>
  <si>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</si>
  <si>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</si>
  <si>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</si>
  <si>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</si>
  <si>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</si>
  <si>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</si>
  <si>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</si>
  <si>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</si>
  <si>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</si>
  <si>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</si>
  <si>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</si>
  <si>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</si>
  <si>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</si>
  <si>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</si>
  <si>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</si>
  <si>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</si>
  <si>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</si>
  <si>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</si>
  <si>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</si>
  <si>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</si>
  <si>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</si>
  <si>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</si>
  <si>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</si>
  <si>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</si>
  <si>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</si>
  <si>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</si>
  <si>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</si>
  <si>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</si>
  <si>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</si>
  <si>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</si>
  <si>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</si>
  <si>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</si>
  <si>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</si>
  <si>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</si>
  <si>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</si>
  <si>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</si>
  <si>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</si>
  <si>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</si>
  <si>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</si>
  <si>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</si>
  <si>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</si>
  <si>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</si>
  <si>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</si>
  <si>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</si>
  <si>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</si>
  <si>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</si>
  <si>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</si>
  <si>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</si>
  <si>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</si>
  <si>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</si>
  <si>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</si>
  <si>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</si>
  <si>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</si>
  <si>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</si>
  <si>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</si>
  <si>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</si>
  <si>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</si>
  <si>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</si>
  <si>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</si>
  <si>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</si>
  <si>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</si>
  <si>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</si>
  <si>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</si>
  <si>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</si>
  <si>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</si>
  <si>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</si>
  <si>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</si>
  <si>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</si>
  <si>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</si>
  <si>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</si>
  <si>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</si>
  <si>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</si>
  <si>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</si>
  <si>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</si>
  <si>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</si>
  <si>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</si>
  <si>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</si>
  <si>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</si>
  <si>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</si>
  <si>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</si>
  <si>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</si>
  <si>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</si>
  <si>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</si>
  <si>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</si>
  <si>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</si>
  <si>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</si>
  <si>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</si>
  <si>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</si>
  <si>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</si>
  <si>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</si>
  <si>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</si>
  <si>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</si>
  <si>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</si>
  <si>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</si>
  <si>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</si>
  <si>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</si>
  <si>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</si>
  <si>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</si>
  <si>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</si>
  <si>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</si>
  <si>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</si>
  <si>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</si>
  <si>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</si>
  <si>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</si>
  <si>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</si>
  <si>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</si>
  <si>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</si>
  <si>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</si>
  <si>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</si>
  <si>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</si>
  <si>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</si>
  <si>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</si>
  <si>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</si>
  <si>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</si>
  <si>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</si>
  <si>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</si>
  <si>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</si>
  <si>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</si>
  <si>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</si>
  <si>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</si>
  <si>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</si>
  <si>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</si>
  <si>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</si>
  <si>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</si>
  <si>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</si>
  <si>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</si>
  <si>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</si>
  <si>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</si>
  <si>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</si>
  <si>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</si>
  <si>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</si>
  <si>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</si>
  <si>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</si>
  <si>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</si>
  <si>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</si>
  <si>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</si>
  <si>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</si>
  <si>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</si>
  <si>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</si>
  <si>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</si>
  <si>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</si>
  <si>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</si>
  <si>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</si>
  <si>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</si>
  <si>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</si>
  <si>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</si>
  <si>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</si>
  <si>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</si>
  <si>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</si>
  <si>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</si>
  <si>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</si>
  <si>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</si>
  <si>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</si>
  <si>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</si>
  <si>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</si>
  <si>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</si>
  <si>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</si>
  <si>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</si>
  <si>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</si>
  <si>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</si>
  <si>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</si>
  <si>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</si>
  <si>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</si>
  <si>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</si>
  <si>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</si>
  <si>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</si>
  <si>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</si>
  <si>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</si>
  <si>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</si>
  <si>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</si>
  <si>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</si>
  <si>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</si>
  <si>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</si>
  <si>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</si>
  <si>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</si>
  <si>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</si>
  <si>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</si>
  <si>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</si>
  <si>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</si>
  <si>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</si>
  <si>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</si>
  <si>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</si>
  <si>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</si>
  <si>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</si>
  <si>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</si>
  <si>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</si>
  <si>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</si>
  <si>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</si>
  <si>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</si>
  <si>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</si>
  <si>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</si>
  <si>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</si>
  <si>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</si>
  <si>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</si>
  <si>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</si>
  <si>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</si>
  <si>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</si>
  <si>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</si>
  <si>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</si>
  <si>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</si>
  <si>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</si>
  <si>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</si>
  <si>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</si>
  <si>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</si>
  <si>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</si>
  <si>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</si>
  <si>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</si>
  <si>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</si>
  <si>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</si>
  <si>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</si>
  <si>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</si>
  <si>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</si>
  <si>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</si>
  <si>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</si>
  <si>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</si>
  <si>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</si>
  <si>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</si>
  <si>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</si>
  <si>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</si>
  <si>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</si>
  <si>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</si>
  <si>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</si>
  <si>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</si>
  <si>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</si>
  <si>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</si>
  <si>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</si>
  <si>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</si>
  <si>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</si>
  <si>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</si>
  <si>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</si>
  <si>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</si>
  <si>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</si>
  <si>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</si>
  <si>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</si>
  <si>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</si>
  <si>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</si>
  <si>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</si>
  <si>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</si>
  <si>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</si>
  <si>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</si>
  <si>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</si>
  <si>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</si>
  <si>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</si>
  <si>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</si>
  <si>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</si>
  <si>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</si>
  <si>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</si>
  <si>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</si>
  <si>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</si>
  <si>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</si>
  <si>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</si>
  <si>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</si>
  <si>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</si>
  <si>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</si>
  <si>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</si>
  <si>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</si>
  <si>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</si>
  <si>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</si>
  <si>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</si>
  <si>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</si>
  <si>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</si>
  <si>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</si>
  <si>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</si>
  <si>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</si>
  <si>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</si>
  <si>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</si>
  <si>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</si>
  <si>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</si>
  <si>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</si>
  <si>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</si>
  <si>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</si>
  <si>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</si>
  <si>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</si>
  <si>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</si>
  <si>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</si>
  <si>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</si>
  <si>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</si>
  <si>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</si>
  <si>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</si>
  <si>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</si>
  <si>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</si>
  <si>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</si>
  <si>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</si>
  <si>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</si>
  <si>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</si>
  <si>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</si>
  <si>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</si>
  <si>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</si>
  <si>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</si>
  <si>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</si>
  <si>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</si>
  <si>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</si>
  <si>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</si>
  <si>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</si>
  <si>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</si>
  <si>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</si>
  <si>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</si>
  <si>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</si>
  <si>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</si>
  <si>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</si>
  <si>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</si>
  <si>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</si>
  <si>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</si>
  <si>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</si>
  <si>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</si>
  <si>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</si>
  <si>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</si>
  <si>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</si>
  <si>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</si>
  <si>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</si>
  <si>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</si>
  <si>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</si>
  <si>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</si>
  <si>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</si>
  <si>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</si>
  <si>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</si>
  <si>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</si>
  <si>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</si>
  <si>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</si>
  <si>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</si>
  <si>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</si>
  <si>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</si>
  <si>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</si>
  <si>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</si>
  <si>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</si>
  <si>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</si>
  <si>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</si>
  <si>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</si>
  <si>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</si>
  <si>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</si>
  <si>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</si>
  <si>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</si>
  <si>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</si>
  <si>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</si>
  <si>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</si>
  <si>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</si>
  <si>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</si>
  <si>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</si>
  <si>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</si>
  <si>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</si>
  <si>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</si>
  <si>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</si>
  <si>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</si>
  <si>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</si>
  <si>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</si>
  <si>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</si>
  <si>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</si>
  <si>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</si>
  <si>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</si>
  <si>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</si>
  <si>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</si>
  <si>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</si>
  <si>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</si>
  <si>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</si>
  <si>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</si>
  <si>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</si>
  <si>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</si>
  <si>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</si>
  <si>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</si>
  <si>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</si>
  <si>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</si>
  <si>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</si>
  <si>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</si>
  <si>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</si>
  <si>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</si>
  <si>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</si>
  <si>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</si>
  <si>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</si>
  <si>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</si>
  <si>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</si>
  <si>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</si>
  <si>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</si>
  <si>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</si>
  <si>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</si>
  <si>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</si>
  <si>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</si>
  <si>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</si>
  <si>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</si>
  <si>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</si>
  <si>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</si>
  <si>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</si>
  <si>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</si>
  <si>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</si>
  <si>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</si>
  <si>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</si>
  <si>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</si>
  <si>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</si>
  <si>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</si>
  <si>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</si>
  <si>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</si>
  <si>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</si>
  <si>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</si>
  <si>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</si>
  <si>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</si>
  <si>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</si>
  <si>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</si>
  <si>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</si>
  <si>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</si>
  <si>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</si>
  <si>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</si>
  <si>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</si>
  <si>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</si>
  <si>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</si>
  <si>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</si>
  <si>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</si>
  <si>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</si>
  <si>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</si>
  <si>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</si>
  <si>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</si>
  <si>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</si>
  <si>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</si>
  <si>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</si>
  <si>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</si>
  <si>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</si>
  <si>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</si>
  <si>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</si>
  <si>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</si>
  <si>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</si>
  <si>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</si>
  <si>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</si>
  <si>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</si>
  <si>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</si>
  <si>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</si>
  <si>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</si>
  <si>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</si>
  <si>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</si>
  <si>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</si>
  <si>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</si>
  <si>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</si>
  <si>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</si>
  <si>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</si>
  <si>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</si>
  <si>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</si>
  <si>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</si>
  <si>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</si>
  <si>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</si>
  <si>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</si>
  <si>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</si>
  <si>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</si>
  <si>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</si>
  <si>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</si>
  <si>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</si>
  <si>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</si>
  <si>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</si>
  <si>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</si>
  <si>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</si>
  <si>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</si>
  <si>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</si>
  <si>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</si>
  <si>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</si>
  <si>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</si>
  <si>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</si>
  <si>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</si>
  <si>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</si>
  <si>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</si>
  <si>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</si>
  <si>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</si>
  <si>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</si>
  <si>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</si>
  <si>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</si>
  <si>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</si>
  <si>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</si>
  <si>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</si>
  <si>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</si>
  <si>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</si>
  <si>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</si>
  <si>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</si>
  <si>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</si>
  <si>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</si>
  <si>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</si>
  <si>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</si>
  <si>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</si>
  <si>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</si>
  <si>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</si>
  <si>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</si>
  <si>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</si>
  <si>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</si>
  <si>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</si>
  <si>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</si>
  <si>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</si>
  <si>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</si>
  <si>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</si>
  <si>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</si>
  <si>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</si>
  <si>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</si>
  <si>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</si>
  <si>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</si>
  <si>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</si>
  <si>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</si>
  <si>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</si>
  <si>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</si>
  <si>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</si>
  <si>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</si>
  <si>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</si>
  <si>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</si>
  <si>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</si>
  <si>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</si>
  <si>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</si>
  <si>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</si>
  <si>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</si>
  <si>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</si>
  <si>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</si>
  <si>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</si>
  <si>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</si>
  <si>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</si>
  <si>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</si>
  <si>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</si>
  <si>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</si>
  <si>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</si>
  <si>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</si>
  <si>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</si>
  <si>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</si>
  <si>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</si>
  <si>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</si>
  <si>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</si>
  <si>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</si>
  <si>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</si>
  <si>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</si>
  <si>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</si>
  <si>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</si>
  <si>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</si>
  <si>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</si>
  <si>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</si>
  <si>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</si>
  <si>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</si>
  <si>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</si>
  <si>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</si>
  <si>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</si>
  <si>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</si>
  <si>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</si>
  <si>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</si>
  <si>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</si>
  <si>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</si>
  <si>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</si>
  <si>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</si>
  <si>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</si>
  <si>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</si>
  <si>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</si>
  <si>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</si>
  <si>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</si>
  <si>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</si>
  <si>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</si>
  <si>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</si>
  <si>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</si>
  <si>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</si>
  <si>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</si>
  <si>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</si>
  <si>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</si>
  <si>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</si>
  <si>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</si>
  <si>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</si>
  <si>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</si>
  <si>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</si>
  <si>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</si>
  <si>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</si>
  <si>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</si>
  <si>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</si>
  <si>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</si>
  <si>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</si>
  <si>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</si>
  <si>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</si>
  <si>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</si>
  <si>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</si>
  <si>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</si>
  <si>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</si>
  <si>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</si>
  <si>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</si>
  <si>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</si>
  <si>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</si>
  <si>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</si>
  <si>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</si>
  <si>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</si>
  <si>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</si>
  <si>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</si>
  <si>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</si>
  <si>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</si>
  <si>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</si>
  <si>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</si>
  <si>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</si>
  <si>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</si>
  <si>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</si>
  <si>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</si>
  <si>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</si>
  <si>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</si>
  <si>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</si>
  <si>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</si>
  <si>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</si>
  <si>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</si>
  <si>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</si>
  <si>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</si>
  <si>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</si>
  <si>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</si>
  <si>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</si>
  <si>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</si>
  <si>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</si>
  <si>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</si>
  <si>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</si>
  <si>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</si>
  <si>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</si>
  <si>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</si>
  <si>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</si>
  <si>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</si>
  <si>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</si>
  <si>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</si>
  <si>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</si>
  <si>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</si>
  <si>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</si>
  <si>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</si>
  <si>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</si>
  <si>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</si>
  <si>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</si>
  <si>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</si>
  <si>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</si>
  <si>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</si>
  <si>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</si>
  <si>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</si>
  <si>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</si>
  <si>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</si>
  <si>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</si>
  <si>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</si>
  <si>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</si>
  <si>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</si>
  <si>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</si>
  <si>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</si>
  <si>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</si>
  <si>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</si>
  <si>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</si>
  <si>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</si>
  <si>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</si>
  <si>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</si>
  <si>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</si>
  <si>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</si>
  <si>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</si>
  <si>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</si>
  <si>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</si>
  <si>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</si>
  <si>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</si>
  <si>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</si>
  <si>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</si>
  <si>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</si>
  <si>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</si>
  <si>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</si>
  <si>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</si>
  <si>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</si>
  <si>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</si>
  <si>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</si>
  <si>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</si>
  <si>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</si>
  <si>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</si>
  <si>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</si>
  <si>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</si>
  <si>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</si>
  <si>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</si>
  <si>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</si>
  <si>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</si>
  <si>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</si>
  <si>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</si>
  <si>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</si>
  <si>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</si>
  <si>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</si>
  <si>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</si>
  <si>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</si>
  <si>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</si>
  <si>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</si>
  <si>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</si>
  <si>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</si>
  <si>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</si>
  <si>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</si>
  <si>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</si>
  <si>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</si>
  <si>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</si>
  <si>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</si>
  <si>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</si>
  <si>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</si>
  <si>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</si>
  <si>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</si>
  <si>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</si>
  <si>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</si>
  <si>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</si>
  <si>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</si>
  <si>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</si>
  <si>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</si>
  <si>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</si>
  <si>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</si>
  <si>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</si>
  <si>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</si>
  <si>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</si>
  <si>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</si>
  <si>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</si>
  <si>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</si>
  <si>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</si>
  <si>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</si>
  <si>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</si>
  <si>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</si>
  <si>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</si>
  <si>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</si>
  <si>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</si>
  <si>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</si>
  <si>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</si>
  <si>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</si>
  <si>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</si>
  <si>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</si>
  <si>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</si>
  <si>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</si>
  <si>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</si>
  <si>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</si>
  <si>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</si>
  <si>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</si>
  <si>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</si>
  <si>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</si>
  <si>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</si>
  <si>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</si>
  <si>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</si>
  <si>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</si>
  <si>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</si>
  <si>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</si>
  <si>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</si>
  <si>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</si>
  <si>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</si>
  <si>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</si>
  <si>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</si>
  <si>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</si>
  <si>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</si>
  <si>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</si>
  <si>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</si>
  <si>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</si>
  <si>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</si>
  <si>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</si>
  <si>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</si>
  <si>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</si>
  <si>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</si>
  <si>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</si>
  <si>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</si>
  <si>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</si>
  <si>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</si>
  <si>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</si>
  <si>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</si>
  <si>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</si>
  <si>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</si>
  <si>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</si>
  <si>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</si>
  <si>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</si>
  <si>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</si>
  <si>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</si>
  <si>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</si>
  <si>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</si>
  <si>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</si>
  <si>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</si>
  <si>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</si>
  <si>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</si>
  <si>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</si>
  <si>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</si>
  <si>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</si>
  <si>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</si>
  <si>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</si>
  <si>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</si>
  <si>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</si>
  <si>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</si>
  <si>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</si>
  <si>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</si>
  <si>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</si>
  <si>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</si>
  <si>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</si>
  <si>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</si>
  <si>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</si>
  <si>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</si>
  <si>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</si>
  <si>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</si>
  <si>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</si>
  <si>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</si>
  <si>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</si>
  <si>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</si>
  <si>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</si>
  <si>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</si>
  <si>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</si>
  <si>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</si>
  <si>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</si>
  <si>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</si>
  <si>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</si>
  <si>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</si>
  <si>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</si>
  <si>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</si>
  <si>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</si>
  <si>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</si>
  <si>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</si>
  <si>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</si>
  <si>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</si>
  <si>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</si>
  <si>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</si>
  <si>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</si>
  <si>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</si>
  <si>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</si>
  <si>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</si>
  <si>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</si>
  <si>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</si>
  <si>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</si>
  <si>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</si>
  <si>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</si>
  <si>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</si>
  <si>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</si>
  <si>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</si>
  <si>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</si>
  <si>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</si>
  <si>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</si>
  <si>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</si>
  <si>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</si>
  <si>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</si>
  <si>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</si>
  <si>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</si>
  <si>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</si>
  <si>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</si>
  <si>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</si>
  <si>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</si>
  <si>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</si>
  <si>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</si>
  <si>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</si>
  <si>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</si>
  <si>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</si>
  <si>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</si>
  <si>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</si>
  <si>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</si>
  <si>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</si>
  <si>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</si>
  <si>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</si>
  <si>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</si>
  <si>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</si>
  <si>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</si>
  <si>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</si>
  <si>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</si>
  <si>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</si>
  <si>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</si>
  <si>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</si>
  <si>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</si>
  <si>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</si>
  <si>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</si>
  <si>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</si>
  <si>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</si>
  <si>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</si>
  <si>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</si>
  <si>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</si>
  <si>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</si>
  <si>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</si>
  <si>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</si>
  <si>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</si>
  <si>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</si>
  <si>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</si>
  <si>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</si>
  <si>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</si>
  <si>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</si>
  <si>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</si>
  <si>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</si>
  <si>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</si>
  <si>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</si>
  <si>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</si>
  <si>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</si>
  <si>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</si>
  <si>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</si>
  <si>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</si>
  <si>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</si>
  <si>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</si>
  <si>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</si>
  <si>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</si>
  <si>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</si>
  <si>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</si>
  <si>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</si>
  <si>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</si>
  <si>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</si>
  <si>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</si>
  <si>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</si>
  <si>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</si>
  <si>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</si>
  <si>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</si>
  <si>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</si>
  <si>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</si>
  <si>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</si>
  <si>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</si>
  <si>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</si>
  <si>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</si>
  <si>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</si>
  <si>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</si>
  <si>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</si>
  <si>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</si>
  <si>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</si>
  <si>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</si>
  <si>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</si>
  <si>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</si>
  <si>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</si>
  <si>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</si>
  <si>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</si>
  <si>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</si>
  <si>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</si>
  <si>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</si>
  <si>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</si>
  <si>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</si>
  <si>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</si>
  <si>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</si>
  <si>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</si>
  <si>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</si>
  <si>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</si>
  <si>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</si>
  <si>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</si>
  <si>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</si>
  <si>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</si>
  <si>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</si>
  <si>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</si>
  <si>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</si>
  <si>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</si>
  <si>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</si>
  <si>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</si>
  <si>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</si>
  <si>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</si>
  <si>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</si>
  <si>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</si>
  <si>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</si>
  <si>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</si>
  <si>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</si>
  <si>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</si>
  <si>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</si>
  <si>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</si>
  <si>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</si>
  <si>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</si>
  <si>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</si>
  <si>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</si>
  <si>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</si>
  <si>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</si>
  <si>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</si>
  <si>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</si>
  <si>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</si>
  <si>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</si>
  <si>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</si>
  <si>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</si>
  <si>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</si>
  <si>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</si>
  <si>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</si>
  <si>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</si>
  <si>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</si>
  <si>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</si>
  <si>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</si>
  <si>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</si>
  <si>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</si>
  <si>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</si>
  <si>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</si>
  <si>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</si>
  <si>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</si>
  <si>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</si>
  <si>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</si>
  <si>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</si>
  <si>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</si>
  <si>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</si>
  <si>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</si>
  <si>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</si>
  <si>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</si>
  <si>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</si>
  <si>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</si>
  <si>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</si>
  <si>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</si>
  <si>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</si>
  <si>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</si>
  <si>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</si>
  <si>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</si>
  <si>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</si>
  <si>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</si>
  <si>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</si>
  <si>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</si>
  <si>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</si>
  <si>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</si>
  <si>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</si>
  <si>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</si>
  <si>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</si>
  <si>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</si>
  <si>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</si>
  <si>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</si>
  <si>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</si>
  <si>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</si>
  <si>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</si>
  <si>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</si>
  <si>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</si>
  <si>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</si>
  <si>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</si>
  <si>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</si>
  <si>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</si>
  <si>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</si>
  <si>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</si>
  <si>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</si>
  <si>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</si>
  <si>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</si>
  <si>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</si>
  <si>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</si>
  <si>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</si>
  <si>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</si>
  <si>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</si>
  <si>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</si>
  <si>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</si>
  <si>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</si>
  <si>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</si>
  <si>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</si>
  <si>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</si>
  <si>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</si>
  <si>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</si>
  <si>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</si>
  <si>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</si>
  <si>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</si>
  <si>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</si>
  <si>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</si>
  <si>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</si>
  <si>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</si>
  <si>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</si>
  <si>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</si>
  <si>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</si>
  <si>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</si>
  <si>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</si>
  <si>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</si>
  <si>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</si>
  <si>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</si>
  <si>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</si>
  <si>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</si>
  <si>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</si>
  <si>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</si>
  <si>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</si>
  <si>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</si>
  <si>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</si>
  <si>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</si>
  <si>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</si>
  <si>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</si>
  <si>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</si>
  <si>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</si>
  <si>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</si>
  <si>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</si>
  <si>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</si>
  <si>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</si>
  <si>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</si>
  <si>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</si>
  <si>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</si>
  <si>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</si>
  <si>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</si>
  <si>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</si>
  <si>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</si>
  <si>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</si>
  <si>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</si>
  <si>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</si>
  <si>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</si>
  <si>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</si>
  <si>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</si>
  <si>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</si>
  <si>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</si>
  <si>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</si>
  <si>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</si>
  <si>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</si>
  <si>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</si>
  <si>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</si>
  <si>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</si>
  <si>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</si>
  <si>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</si>
  <si>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</si>
  <si>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</si>
  <si>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</si>
  <si>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</si>
  <si>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</si>
  <si>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</si>
  <si>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</si>
  <si>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</si>
  <si>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</si>
  <si>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</si>
  <si>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</si>
  <si>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</si>
  <si>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</si>
  <si>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</si>
  <si>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</si>
  <si>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</si>
  <si>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</si>
  <si>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</si>
  <si>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</si>
  <si>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</si>
  <si>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</si>
  <si>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</si>
  <si>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</si>
  <si>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</si>
  <si>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</si>
  <si>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</si>
  <si>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</si>
  <si>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</si>
  <si>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</si>
  <si>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</si>
  <si>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</si>
  <si>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</si>
  <si>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</si>
  <si>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</si>
  <si>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</si>
  <si>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</si>
  <si>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</si>
  <si>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</si>
  <si>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</si>
  <si>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</si>
  <si>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</si>
  <si>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</si>
  <si>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</si>
  <si>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</si>
  <si>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</si>
  <si>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</si>
  <si>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</si>
  <si>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</si>
  <si>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</si>
  <si>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</si>
  <si>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</si>
  <si>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</si>
  <si>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</si>
  <si>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</si>
  <si>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</si>
  <si>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</si>
  <si>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</si>
  <si>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</si>
  <si>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</si>
  <si>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</si>
  <si>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</si>
  <si>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</si>
  <si>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</si>
  <si>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</si>
  <si>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</si>
  <si>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</si>
  <si>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</si>
  <si>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</si>
  <si>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</si>
  <si>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</si>
  <si>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</si>
  <si>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</si>
  <si>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</si>
  <si>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</si>
  <si>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</si>
  <si>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</si>
  <si>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</si>
  <si>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</si>
  <si>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</si>
  <si>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</si>
  <si>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</si>
  <si>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</si>
  <si>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</si>
  <si>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</si>
  <si>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</si>
  <si>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</si>
  <si>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</si>
  <si>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</si>
  <si>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</si>
  <si>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</si>
  <si>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</si>
  <si>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</si>
  <si>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</si>
  <si>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</si>
  <si>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</si>
  <si>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</si>
  <si>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</si>
  <si>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</si>
  <si>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</si>
  <si>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</si>
  <si>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</si>
  <si>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</si>
  <si>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</si>
  <si>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</si>
  <si>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</si>
  <si>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</si>
  <si>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</si>
  <si>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</si>
  <si>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</si>
  <si>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</si>
  <si>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</si>
  <si>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</si>
  <si>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</si>
  <si>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</si>
  <si>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</si>
  <si>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</si>
  <si>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</si>
  <si>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</si>
  <si>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</si>
  <si>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</si>
  <si>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</si>
  <si>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</si>
  <si>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</si>
  <si>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</si>
  <si>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</si>
  <si>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</si>
  <si>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</si>
  <si>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</si>
  <si>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</si>
  <si>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</si>
  <si>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</si>
  <si>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</si>
  <si>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</si>
  <si>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</si>
  <si>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</si>
  <si>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</si>
  <si>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</si>
  <si>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</si>
  <si>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</si>
  <si>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</si>
  <si>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</si>
  <si>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</si>
  <si>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</si>
  <si>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</si>
  <si>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</si>
  <si>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</si>
  <si>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</si>
  <si>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</si>
  <si>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</si>
  <si>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</si>
  <si>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</si>
  <si>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</si>
  <si>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</si>
  <si>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</si>
  <si>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</si>
  <si>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</si>
  <si>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</si>
  <si>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</si>
  <si>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</si>
  <si>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</si>
  <si>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</si>
  <si>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</si>
  <si>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</si>
  <si>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</si>
  <si>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</si>
  <si>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</si>
  <si>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</si>
  <si>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</si>
  <si>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</si>
  <si>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</si>
  <si>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</si>
  <si>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</si>
  <si>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</si>
  <si>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</si>
  <si>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</si>
  <si>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</si>
  <si>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</si>
  <si>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</si>
  <si>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</si>
  <si>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</si>
  <si>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</si>
  <si>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</si>
  <si>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</si>
  <si>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</si>
  <si>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</si>
  <si>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</si>
  <si>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</si>
  <si>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</si>
  <si>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</si>
  <si>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</si>
  <si>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</si>
  <si>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</si>
  <si>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</si>
  <si>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</si>
  <si>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</si>
  <si>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</si>
  <si>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</si>
  <si>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</si>
  <si>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</si>
  <si>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</si>
  <si>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</si>
  <si>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</si>
  <si>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</si>
  <si>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</si>
  <si>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</si>
  <si>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</si>
  <si>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</si>
  <si>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</si>
  <si>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</si>
  <si>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</si>
  <si>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</si>
  <si>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</si>
  <si>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</si>
  <si>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</si>
  <si>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</si>
  <si>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</si>
  <si>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</si>
  <si>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</si>
  <si>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</si>
  <si>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</si>
  <si>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</si>
  <si>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</si>
  <si>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</si>
  <si>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</si>
  <si>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</si>
  <si>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</si>
  <si>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</si>
  <si>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</si>
  <si>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</si>
  <si>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</si>
  <si>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</si>
  <si>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</si>
  <si>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</si>
  <si>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</si>
  <si>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</si>
  <si>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</si>
  <si>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</si>
  <si>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</si>
  <si>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</si>
  <si>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</si>
  <si>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</si>
  <si>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</si>
  <si>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</si>
  <si>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</si>
  <si>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</si>
  <si>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</si>
  <si>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</si>
  <si>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</si>
  <si>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</si>
  <si>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</si>
  <si>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</si>
  <si>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</si>
  <si>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</si>
  <si>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</si>
  <si>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</si>
  <si>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</si>
  <si>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</si>
  <si>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</si>
  <si>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</si>
  <si>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</si>
  <si>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</si>
  <si>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</si>
  <si>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</si>
  <si>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</si>
  <si>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</si>
  <si>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</si>
  <si>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</si>
  <si>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</si>
  <si>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</si>
  <si>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</si>
  <si>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</si>
  <si>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</si>
  <si>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</si>
  <si>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</si>
  <si>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</si>
  <si>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</si>
  <si>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</si>
  <si>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</si>
  <si>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</si>
  <si>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</si>
  <si>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</si>
  <si>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</si>
  <si>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</si>
  <si>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</si>
  <si>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</si>
  <si>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</si>
  <si>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</si>
  <si>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</si>
  <si>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</si>
  <si>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</si>
  <si>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</si>
  <si>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</si>
  <si>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</si>
  <si>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</si>
  <si>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</si>
  <si>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</si>
  <si>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</si>
  <si>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</si>
  <si>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</si>
  <si>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</si>
  <si>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</si>
  <si>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</si>
  <si>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</si>
  <si>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</si>
  <si>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</si>
  <si>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</si>
  <si>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</si>
  <si>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</si>
  <si>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</si>
  <si>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</si>
  <si>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</si>
  <si>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</si>
  <si>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</si>
  <si>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</si>
  <si>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</si>
  <si>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</si>
  <si>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</si>
  <si>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</si>
  <si>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</si>
  <si>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</si>
  <si>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</si>
  <si>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</si>
  <si>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</si>
  <si>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</si>
  <si>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</si>
  <si>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</si>
  <si>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</si>
  <si>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</si>
  <si>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</si>
  <si>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</si>
  <si>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</si>
  <si>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</si>
  <si>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</si>
  <si>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</si>
  <si>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</si>
  <si>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</si>
  <si>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</si>
  <si>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</si>
  <si>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</si>
  <si>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</si>
  <si>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</si>
  <si>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</si>
  <si>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</si>
  <si>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</si>
  <si>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</si>
  <si>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</si>
  <si>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</si>
  <si>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</si>
  <si>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</si>
  <si>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</si>
  <si>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</si>
  <si>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</si>
  <si>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</si>
  <si>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</si>
  <si>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</si>
  <si>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</si>
  <si>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</si>
  <si>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</si>
  <si>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</si>
  <si>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</si>
  <si>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</si>
  <si>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</si>
  <si>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</si>
  <si>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</si>
  <si>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</si>
  <si>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</si>
  <si>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</si>
  <si>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</si>
  <si>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</si>
  <si>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</si>
  <si>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</si>
  <si>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</si>
  <si>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</si>
  <si>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</si>
  <si>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</si>
  <si>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</si>
  <si>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</si>
  <si>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</si>
  <si>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</si>
  <si>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</si>
  <si>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</si>
  <si>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</si>
  <si>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</si>
  <si>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</si>
  <si>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</si>
  <si>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</si>
  <si>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</si>
  <si>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</si>
  <si>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</si>
  <si>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</si>
  <si>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</si>
  <si>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</si>
  <si>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</si>
  <si>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</si>
  <si>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</si>
  <si>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</si>
  <si>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</si>
  <si>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</si>
  <si>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</si>
  <si>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</si>
  <si>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</si>
  <si>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</si>
  <si>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</si>
  <si>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</si>
  <si>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</si>
  <si>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</si>
  <si>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</si>
  <si>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</si>
  <si>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</si>
  <si>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</si>
  <si>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</si>
  <si>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</si>
  <si>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</si>
  <si>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</si>
  <si>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</si>
  <si>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</si>
  <si>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</si>
  <si>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</si>
  <si>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</si>
  <si>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</si>
  <si>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</si>
  <si>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</si>
  <si>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</si>
  <si>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</si>
  <si>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</si>
  <si>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</si>
  <si>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</si>
  <si>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</si>
  <si>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</si>
  <si>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</si>
  <si>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</si>
  <si>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</si>
  <si>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</si>
  <si>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</si>
  <si>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</si>
  <si>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</si>
  <si>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</si>
  <si>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</si>
  <si>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</si>
  <si>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</si>
  <si>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</si>
  <si>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</si>
  <si>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</si>
  <si>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</si>
  <si>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</si>
  <si>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</si>
  <si>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</si>
  <si>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</si>
  <si>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</si>
  <si>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</si>
  <si>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</si>
  <si>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</si>
  <si>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</si>
  <si>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</si>
  <si>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</si>
  <si>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</si>
  <si>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</si>
  <si>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</si>
  <si>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</si>
  <si>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</si>
  <si>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</si>
  <si>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</si>
  <si>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</si>
  <si>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</si>
  <si>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</si>
  <si>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</si>
  <si>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</si>
  <si>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</si>
  <si>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</si>
  <si>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</si>
  <si>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</si>
  <si>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</si>
  <si>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</si>
  <si>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</si>
  <si>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</si>
  <si>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</si>
  <si>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</si>
  <si>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</si>
  <si>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</si>
  <si>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</si>
  <si>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</si>
  <si>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</si>
  <si>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</si>
  <si>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</si>
  <si>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</si>
  <si>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</si>
  <si>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</si>
  <si>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</si>
  <si>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</si>
  <si>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</si>
  <si>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</si>
  <si>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</si>
  <si>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</si>
  <si>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</si>
  <si>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</si>
  <si>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</si>
  <si>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</si>
  <si>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</si>
  <si>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</si>
  <si>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</si>
  <si>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</si>
  <si>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</si>
  <si>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</si>
  <si>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</si>
  <si>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</si>
  <si>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</si>
  <si>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</si>
  <si>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</si>
  <si>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</si>
  <si>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</si>
  <si>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</si>
  <si>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</si>
  <si>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</si>
  <si>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</si>
  <si>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</si>
  <si>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</si>
  <si>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</si>
  <si>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</si>
  <si>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</si>
  <si>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</si>
  <si>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</si>
  <si>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</si>
  <si>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</si>
  <si>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</si>
  <si>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</si>
  <si>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</si>
  <si>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</si>
  <si>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</si>
  <si>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</si>
  <si>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</si>
  <si>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</si>
  <si>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</si>
  <si>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</si>
  <si>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</si>
  <si>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</si>
  <si>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</si>
  <si>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</si>
  <si>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</si>
  <si>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</si>
  <si>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</si>
  <si>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</si>
  <si>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</si>
  <si>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</si>
  <si>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</si>
  <si>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</si>
  <si>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</si>
  <si>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</si>
  <si>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</si>
  <si>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</si>
  <si>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</si>
  <si>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</si>
  <si>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</si>
  <si>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</si>
  <si>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</si>
  <si>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</si>
  <si>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</si>
  <si>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</si>
  <si>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</si>
  <si>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</si>
  <si>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</si>
  <si>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</si>
  <si>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</si>
  <si>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</si>
  <si>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</si>
  <si>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</si>
  <si>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</si>
  <si>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</si>
  <si>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</si>
  <si>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</si>
  <si>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</si>
  <si>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</si>
  <si>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</si>
  <si>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</si>
  <si>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</si>
  <si>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</si>
  <si>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</si>
  <si>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</si>
  <si>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</si>
  <si>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</si>
  <si>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</si>
  <si>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</si>
  <si>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</si>
  <si>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</si>
  <si>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</si>
  <si>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</si>
  <si>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</si>
  <si>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</si>
  <si>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</si>
  <si>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</si>
  <si>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</si>
  <si>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</si>
  <si>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</si>
  <si>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</si>
  <si>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</si>
  <si>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</si>
  <si>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</si>
  <si>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</si>
  <si>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</si>
  <si>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</si>
  <si>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</si>
  <si>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</si>
  <si>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</si>
  <si>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</si>
  <si>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</si>
  <si>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</si>
  <si>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</si>
  <si>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</si>
  <si>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</si>
  <si>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</si>
  <si>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</si>
  <si>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</si>
  <si>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</si>
  <si>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</si>
  <si>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</si>
  <si>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</si>
  <si>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</si>
  <si>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</si>
  <si>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</si>
  <si>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</si>
  <si>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</si>
  <si>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</si>
  <si>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</si>
  <si>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</si>
  <si>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</si>
  <si>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</si>
  <si>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</si>
  <si>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</si>
  <si>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</si>
  <si>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</si>
  <si>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</si>
  <si>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</si>
  <si>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</si>
  <si>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</si>
  <si>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</si>
  <si>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</si>
  <si>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</si>
  <si>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</si>
  <si>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</si>
  <si>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</si>
  <si>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</si>
  <si>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</si>
  <si>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</si>
  <si>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</si>
  <si>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</si>
  <si>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</si>
  <si>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</si>
  <si>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</si>
  <si>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</si>
  <si>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</si>
  <si>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</si>
  <si>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</si>
  <si>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</si>
  <si>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</si>
  <si>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</si>
  <si>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</si>
  <si>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</si>
  <si>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</si>
  <si>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</si>
  <si>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</si>
  <si>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</si>
  <si>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</si>
  <si>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</si>
  <si>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</si>
  <si>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</si>
  <si>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</si>
  <si>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</si>
  <si>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</si>
  <si>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</si>
  <si>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</si>
  <si>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</si>
  <si>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</si>
  <si>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</si>
  <si>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</si>
  <si>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</si>
  <si>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</si>
  <si>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</si>
  <si>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</si>
  <si>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</si>
  <si>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</si>
  <si>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</si>
  <si>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</si>
  <si>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</si>
  <si>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</si>
  <si>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</si>
  <si>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</si>
  <si>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</si>
  <si>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</si>
  <si>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</si>
  <si>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</si>
  <si>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</si>
  <si>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</si>
  <si>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</si>
  <si>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</si>
  <si>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</si>
  <si>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</si>
  <si>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</si>
  <si>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</si>
  <si>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</si>
  <si>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</si>
  <si>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</si>
  <si>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</si>
  <si>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</si>
  <si>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</si>
  <si>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</si>
  <si>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</si>
  <si>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</si>
  <si>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</si>
  <si>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</si>
  <si>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</si>
  <si>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</si>
  <si>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</si>
  <si>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</si>
  <si>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</si>
  <si>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</si>
  <si>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</si>
  <si>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</si>
  <si>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</si>
  <si>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</si>
  <si>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</si>
  <si>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</si>
  <si>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</si>
  <si>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</si>
  <si>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</si>
  <si>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</si>
  <si>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</si>
  <si>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</si>
  <si>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</si>
  <si>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</si>
  <si>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</si>
  <si>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</si>
  <si>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</si>
  <si>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</si>
  <si>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</si>
  <si>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</si>
  <si>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</si>
  <si>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</si>
  <si>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</si>
  <si>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</si>
  <si>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</si>
  <si>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</si>
  <si>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</si>
  <si>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</si>
  <si>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</si>
  <si>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</si>
  <si>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</si>
  <si>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</si>
  <si>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</si>
  <si>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</si>
  <si>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</si>
  <si>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</si>
  <si>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</si>
  <si>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</si>
  <si>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</si>
  <si>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</si>
  <si>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</si>
  <si>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</si>
  <si>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</si>
  <si>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</si>
  <si>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</si>
  <si>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</si>
  <si>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</si>
  <si>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</si>
  <si>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</si>
  <si>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</si>
  <si>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</si>
  <si>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</si>
  <si>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</si>
  <si>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</si>
  <si>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</si>
  <si>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</si>
  <si>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</si>
  <si>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</si>
  <si>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</si>
  <si>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</si>
  <si>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</si>
  <si>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</si>
  <si>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</si>
  <si>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</si>
  <si>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</si>
  <si>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</si>
  <si>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</si>
  <si>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</si>
  <si>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</si>
  <si>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</si>
  <si>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</si>
  <si>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</si>
  <si>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</si>
  <si>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</si>
  <si>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</si>
  <si>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</si>
  <si>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</si>
  <si>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</si>
  <si>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</si>
  <si>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</si>
  <si>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</si>
  <si>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</si>
  <si>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</si>
  <si>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</si>
  <si>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</si>
  <si>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</si>
  <si>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</si>
  <si>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</si>
  <si>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</si>
  <si>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</si>
  <si>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</si>
  <si>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</si>
  <si>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</si>
  <si>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</si>
  <si>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</si>
  <si>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</si>
  <si>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</si>
  <si>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</si>
  <si>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</si>
  <si>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</si>
  <si>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</si>
  <si>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</si>
  <si>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</si>
  <si>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</si>
  <si>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</si>
  <si>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</si>
  <si>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</si>
  <si>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</si>
  <si>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</si>
  <si>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</si>
  <si>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</si>
  <si>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</si>
  <si>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</si>
  <si>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</si>
  <si>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</si>
  <si>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</si>
  <si>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</si>
  <si>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</si>
  <si>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</si>
  <si>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</si>
  <si>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</si>
  <si>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</si>
  <si>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</si>
  <si>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</si>
  <si>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</si>
  <si>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</si>
  <si>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</si>
  <si>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</si>
  <si>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</si>
  <si>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</si>
  <si>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</si>
  <si>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</si>
  <si>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</si>
  <si>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</si>
  <si>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</si>
  <si>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</si>
  <si>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</si>
  <si>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</si>
  <si>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</si>
  <si>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</si>
  <si>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</si>
  <si>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</si>
  <si>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</si>
  <si>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</si>
  <si>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</si>
  <si>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</si>
  <si>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</si>
  <si>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</si>
  <si>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</si>
  <si>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</si>
  <si>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</si>
  <si>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</si>
  <si>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</si>
  <si>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</si>
  <si>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</si>
  <si>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</si>
  <si>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</si>
  <si>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</si>
  <si>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</si>
  <si>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</si>
  <si>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</si>
  <si>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</si>
  <si>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</si>
  <si>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</si>
  <si>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</si>
  <si>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</si>
  <si>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</si>
  <si>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</si>
  <si>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</si>
  <si>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</si>
  <si>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</si>
  <si>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</si>
  <si>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</si>
  <si>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</si>
  <si>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</si>
  <si>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</si>
  <si>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</si>
  <si>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</si>
  <si>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</si>
  <si>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</si>
  <si>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</si>
  <si>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</si>
  <si>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</si>
  <si>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</si>
  <si>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</si>
  <si>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</si>
  <si>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</si>
  <si>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</si>
  <si>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</si>
  <si>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</si>
  <si>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</si>
  <si>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</si>
  <si>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</si>
  <si>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</si>
  <si>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</si>
  <si>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</si>
  <si>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</si>
  <si>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</si>
  <si>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</si>
  <si>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</si>
  <si>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</si>
  <si>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</si>
  <si>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</si>
  <si>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</si>
  <si>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</si>
  <si>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</si>
  <si>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</si>
  <si>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</si>
  <si>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</si>
  <si>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</si>
  <si>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</si>
  <si>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</si>
  <si>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</si>
  <si>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</si>
  <si>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</si>
  <si>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</si>
  <si>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</si>
  <si>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</si>
  <si>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</si>
  <si>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</si>
  <si>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</si>
  <si>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</si>
  <si>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</si>
  <si>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</si>
  <si>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</si>
  <si>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</si>
  <si>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</si>
  <si>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</si>
  <si>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</si>
  <si>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</si>
  <si>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</si>
  <si>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</si>
  <si>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</si>
  <si>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</si>
  <si>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</si>
  <si>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</si>
  <si>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</si>
  <si>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</si>
  <si>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</si>
  <si>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</si>
  <si>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</si>
  <si>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</si>
  <si>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</si>
  <si>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</si>
  <si>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</si>
  <si>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</si>
  <si>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</si>
  <si>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</si>
  <si>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</si>
  <si>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</si>
  <si>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</si>
  <si>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</si>
  <si>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</si>
  <si>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</si>
  <si>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</si>
  <si>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</si>
  <si>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</si>
  <si>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</si>
  <si>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</si>
  <si>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</si>
  <si>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</si>
  <si>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</si>
  <si>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</si>
  <si>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</si>
  <si>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</si>
  <si>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</si>
  <si>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</si>
  <si>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</si>
  <si>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</si>
  <si>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</si>
  <si>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</si>
  <si>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</si>
  <si>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</si>
  <si>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</si>
  <si>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</si>
  <si>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</si>
  <si>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</si>
  <si>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</si>
  <si>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</si>
  <si>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</si>
  <si>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</si>
  <si>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</si>
  <si>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</si>
  <si>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</si>
  <si>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</si>
  <si>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</si>
  <si>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</si>
  <si>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</si>
  <si>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</si>
  <si>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</si>
  <si>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</si>
  <si>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</si>
  <si>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</si>
  <si>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</si>
  <si>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</si>
  <si>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</si>
  <si>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</si>
  <si>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</si>
  <si>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</si>
  <si>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</si>
  <si>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</si>
  <si>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</si>
  <si>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</si>
  <si>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</si>
  <si>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</si>
  <si>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</si>
  <si>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</si>
  <si>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</si>
  <si>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</si>
  <si>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</si>
  <si>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</si>
  <si>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</si>
  <si>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</si>
  <si>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</si>
  <si>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</si>
  <si>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</si>
  <si>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</si>
  <si>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</si>
  <si>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</si>
  <si>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</si>
  <si>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</si>
  <si>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</si>
  <si>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</si>
  <si>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</si>
  <si>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</si>
  <si>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</si>
  <si>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</si>
  <si>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</si>
  <si>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</si>
  <si>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</si>
  <si>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</si>
  <si>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</si>
  <si>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</si>
  <si>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</si>
  <si>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</si>
  <si>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</si>
  <si>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</si>
  <si>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</si>
  <si>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</si>
  <si>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</si>
  <si>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</si>
  <si>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</si>
  <si>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</si>
  <si>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</si>
  <si>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</si>
  <si>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</si>
  <si>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</si>
  <si>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</si>
  <si>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</si>
  <si>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</si>
  <si>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</si>
  <si>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</si>
  <si>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</si>
  <si>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</si>
  <si>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</si>
  <si>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</si>
  <si>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</si>
  <si>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</si>
  <si>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</si>
  <si>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</si>
  <si>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</si>
  <si>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</si>
  <si>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</si>
  <si>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</si>
  <si>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</si>
  <si>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</si>
  <si>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</si>
  <si>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</si>
  <si>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</si>
  <si>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</si>
  <si>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</si>
  <si>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</si>
  <si>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</si>
  <si>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</si>
  <si>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</si>
  <si>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</si>
  <si>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</si>
  <si>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</si>
  <si>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</si>
  <si>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</si>
  <si>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</si>
  <si>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</si>
  <si>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</si>
  <si>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</si>
  <si>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</si>
  <si>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</si>
  <si>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</si>
  <si>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</si>
  <si>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</si>
  <si>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</si>
  <si>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</si>
  <si>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</si>
  <si>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</si>
  <si>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</si>
  <si>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</si>
  <si>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</si>
  <si>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</si>
  <si>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</si>
  <si>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</si>
  <si>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</si>
  <si>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</si>
  <si>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</si>
  <si>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</si>
  <si>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</si>
  <si>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</si>
  <si>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</si>
  <si>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</si>
  <si>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</si>
  <si>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</si>
  <si>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</si>
  <si>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</si>
  <si>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</si>
  <si>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</si>
  <si>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</si>
  <si>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</si>
  <si>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</si>
  <si>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</si>
  <si>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</si>
  <si>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</si>
  <si>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</si>
  <si>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</si>
  <si>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</si>
  <si>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</si>
  <si>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</si>
  <si>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</si>
  <si>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</si>
  <si>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</si>
  <si>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</si>
  <si>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</si>
  <si>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</si>
  <si>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</si>
  <si>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</si>
  <si>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</si>
  <si>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</si>
  <si>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</si>
  <si>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</si>
  <si>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</si>
  <si>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</si>
  <si>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</si>
  <si>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</si>
  <si>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</si>
  <si>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</si>
  <si>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</si>
  <si>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</si>
  <si>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</si>
  <si>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</si>
  <si>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</si>
  <si>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</si>
  <si>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</si>
  <si>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</si>
  <si>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</si>
  <si>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</si>
  <si>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</si>
  <si>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</si>
  <si>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</si>
  <si>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</si>
  <si>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</si>
  <si>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</si>
  <si>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</si>
  <si>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</si>
  <si>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</si>
  <si>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</si>
  <si>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</si>
  <si>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</si>
  <si>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</si>
  <si>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</si>
  <si>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</si>
  <si>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</si>
  <si>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</si>
  <si>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</si>
  <si>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</si>
  <si>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</si>
  <si>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</si>
  <si>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</si>
  <si>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</si>
  <si>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</si>
  <si>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</si>
  <si>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</si>
  <si>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</si>
  <si>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</si>
  <si>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</si>
  <si>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</si>
  <si>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</si>
  <si>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</si>
  <si>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</si>
  <si>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</si>
  <si>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</si>
  <si>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</si>
  <si>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</si>
  <si>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</si>
  <si>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</si>
  <si>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</si>
  <si>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</si>
  <si>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</si>
  <si>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</si>
  <si>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</si>
  <si>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</si>
  <si>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</si>
  <si>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</si>
  <si>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</si>
  <si>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</si>
  <si>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</si>
  <si>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</si>
  <si>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</si>
  <si>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</si>
  <si>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</si>
  <si>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</si>
  <si>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</si>
  <si>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</si>
  <si>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</si>
  <si>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</si>
  <si>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</si>
  <si>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</si>
  <si>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</si>
  <si>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</si>
  <si>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</si>
  <si>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</si>
  <si>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</si>
  <si>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</si>
  <si>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</si>
  <si>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</si>
  <si>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</si>
  <si>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</si>
  <si>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</si>
  <si>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</si>
  <si>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</si>
  <si>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</si>
  <si>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</si>
  <si>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</si>
  <si>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</si>
  <si>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</si>
  <si>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</si>
  <si>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</si>
  <si>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</si>
  <si>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</si>
  <si>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</si>
  <si>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</si>
  <si>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</si>
  <si>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</si>
  <si>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</si>
  <si>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</si>
  <si>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</si>
  <si>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</si>
  <si>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</si>
  <si>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</si>
  <si>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</si>
  <si>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</si>
  <si>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</si>
  <si>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</si>
  <si>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</si>
  <si>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</si>
  <si>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</si>
  <si>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</si>
  <si>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</si>
  <si>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</si>
  <si>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</si>
  <si>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</si>
  <si>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</si>
  <si>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</si>
  <si>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</si>
  <si>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</si>
  <si>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</si>
  <si>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</si>
  <si>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</si>
  <si>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</si>
  <si>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</si>
  <si>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</si>
  <si>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</si>
  <si>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</si>
  <si>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</si>
  <si>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</si>
  <si>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</si>
  <si>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</si>
  <si>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</si>
  <si>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</si>
  <si>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</si>
  <si>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</si>
  <si>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</si>
  <si>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</si>
  <si>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</si>
  <si>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</si>
  <si>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</si>
  <si>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</si>
  <si>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</si>
  <si>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</si>
  <si>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</si>
  <si>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</si>
  <si>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</si>
  <si>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</si>
  <si>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</si>
  <si>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</si>
  <si>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</si>
  <si>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</si>
  <si>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</si>
  <si>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</si>
  <si>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</si>
  <si>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</si>
  <si>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</si>
  <si>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</si>
  <si>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</si>
  <si>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</si>
  <si>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</si>
  <si>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</si>
  <si>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</si>
  <si>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</si>
  <si>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</si>
  <si>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</si>
  <si>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</si>
  <si>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</si>
  <si>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</si>
  <si>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</si>
  <si>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</si>
  <si>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</si>
  <si>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</si>
  <si>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</si>
  <si>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</si>
  <si>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</si>
  <si>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</si>
  <si>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</si>
  <si>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</si>
  <si>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</si>
  <si>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</si>
  <si>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</si>
  <si>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</si>
  <si>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</si>
  <si>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</si>
  <si>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</si>
  <si>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</si>
  <si>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</si>
  <si>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</si>
  <si>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</si>
  <si>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</si>
  <si>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</si>
  <si>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</si>
  <si>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</si>
  <si>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</si>
  <si>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</si>
  <si>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</si>
  <si>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</si>
  <si>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</si>
  <si>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</si>
  <si>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</si>
  <si>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</si>
  <si>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</si>
  <si>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</si>
  <si>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</si>
  <si>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</si>
  <si>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</si>
  <si>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</si>
  <si>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</si>
  <si>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</si>
  <si>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</si>
  <si>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</si>
  <si>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</si>
  <si>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</si>
  <si>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</si>
  <si>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</si>
  <si>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</si>
  <si>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</si>
  <si>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</si>
  <si>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</si>
  <si>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</si>
  <si>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</si>
  <si>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</si>
  <si>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</si>
  <si>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</si>
  <si>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</si>
  <si>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</si>
  <si>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</si>
  <si>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</si>
  <si>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</si>
  <si>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</si>
  <si>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</si>
  <si>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</si>
  <si>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</si>
  <si>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</si>
  <si>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</si>
  <si>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</si>
  <si>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</si>
  <si>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</si>
  <si>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</si>
  <si>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</si>
  <si>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</si>
  <si>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</si>
  <si>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</si>
  <si>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</si>
  <si>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</si>
  <si>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</si>
  <si>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</si>
  <si>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</si>
  <si>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</si>
  <si>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</si>
  <si>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</si>
  <si>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</si>
  <si>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</si>
  <si>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</si>
  <si>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</si>
  <si>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</si>
  <si>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</si>
  <si>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</si>
  <si>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</si>
  <si>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</si>
  <si>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</si>
  <si>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</si>
  <si>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</si>
  <si>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</si>
  <si>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</si>
  <si>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</si>
  <si>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</si>
  <si>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</si>
  <si>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</si>
  <si>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</si>
  <si>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</si>
  <si>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</si>
  <si>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</si>
  <si>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</si>
  <si>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</si>
  <si>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</si>
  <si>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</si>
  <si>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</si>
  <si>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</si>
  <si>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</si>
  <si>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</si>
  <si>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</si>
  <si>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</si>
  <si>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</si>
  <si>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</si>
  <si>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</si>
  <si>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</si>
  <si>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</si>
  <si>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</si>
  <si>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</si>
  <si>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</si>
  <si>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</si>
  <si>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</si>
  <si>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</si>
  <si>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</si>
  <si>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</si>
  <si>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</si>
  <si>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</si>
  <si>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</si>
  <si>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</si>
  <si>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</si>
  <si>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</si>
  <si>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</si>
  <si>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</si>
  <si>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</si>
  <si>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</si>
  <si>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</si>
  <si>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</si>
  <si>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</si>
  <si>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</si>
  <si>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</si>
  <si>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</si>
  <si>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</si>
  <si>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</si>
  <si>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</si>
  <si>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</si>
  <si>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</si>
  <si>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</si>
  <si>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</si>
  <si>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</si>
  <si>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</si>
  <si>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</si>
  <si>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</si>
  <si>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</si>
  <si>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</si>
  <si>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</si>
  <si>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</si>
  <si>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</si>
  <si>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</si>
  <si>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</si>
  <si>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</si>
  <si>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</si>
  <si>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</si>
  <si>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</si>
  <si>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</si>
  <si>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</si>
  <si>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</si>
  <si>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</si>
  <si>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</si>
  <si>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</si>
  <si>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</si>
  <si>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</si>
  <si>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</si>
  <si>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</si>
  <si>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</si>
  <si>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</si>
  <si>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</si>
  <si>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</si>
  <si>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</si>
  <si>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</si>
  <si>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</si>
  <si>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</si>
  <si>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</si>
  <si>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</si>
  <si>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</si>
  <si>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</si>
  <si>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</si>
  <si>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</si>
  <si>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</si>
  <si>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</si>
  <si>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</si>
  <si>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</si>
  <si>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</si>
  <si>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</si>
  <si>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</si>
  <si>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</si>
  <si>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</si>
  <si>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</si>
  <si>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</si>
  <si>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</si>
  <si>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</si>
  <si>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</si>
  <si>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</si>
  <si>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</si>
  <si>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</si>
  <si>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</si>
  <si>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</si>
  <si>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</si>
  <si>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</si>
  <si>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</si>
  <si>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</si>
  <si>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</si>
  <si>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</si>
  <si>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</si>
  <si>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</si>
  <si>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</si>
  <si>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</si>
  <si>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</si>
  <si>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</si>
  <si>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</si>
  <si>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</si>
  <si>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</si>
  <si>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</si>
  <si>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</si>
  <si>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</si>
  <si>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</si>
  <si>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</si>
  <si>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</si>
  <si>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</si>
  <si>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</si>
  <si>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</si>
  <si>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</si>
  <si>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</si>
  <si>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</si>
  <si>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</si>
  <si>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</si>
  <si>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</si>
  <si>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</si>
  <si>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</si>
  <si>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</si>
  <si>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</si>
  <si>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</si>
  <si>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</si>
  <si>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</si>
  <si>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</si>
  <si>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</si>
  <si>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</si>
  <si>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</si>
  <si>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</si>
  <si>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</si>
  <si>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</si>
  <si>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</si>
  <si>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</si>
  <si>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</si>
  <si>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</si>
  <si>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</si>
  <si>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</si>
  <si>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</si>
  <si>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</si>
  <si>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</si>
  <si>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</si>
  <si>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</si>
  <si>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</si>
  <si>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</si>
  <si>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</si>
  <si>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</si>
  <si>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</si>
  <si>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</si>
  <si>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</si>
  <si>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</si>
  <si>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</si>
  <si>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</si>
  <si>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</si>
  <si>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</si>
  <si>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</si>
  <si>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</si>
  <si>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</si>
  <si>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</si>
  <si>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</si>
  <si>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</si>
  <si>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</si>
  <si>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</si>
  <si>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</si>
  <si>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</si>
  <si>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</si>
  <si>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</si>
  <si>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</si>
  <si>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</si>
  <si>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</si>
  <si>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</si>
  <si>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</si>
  <si>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</si>
  <si>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</si>
  <si>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</si>
  <si>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</si>
  <si>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</si>
  <si>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</si>
  <si>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</si>
  <si>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</si>
  <si>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</si>
  <si>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</si>
  <si>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</si>
  <si>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</si>
  <si>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</si>
  <si>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</si>
  <si>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</si>
  <si>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</si>
  <si>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</si>
  <si>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</si>
  <si>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</si>
  <si>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</si>
  <si>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</si>
  <si>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</si>
  <si>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</si>
  <si>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</si>
  <si>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</si>
  <si>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</si>
  <si>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</si>
  <si>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</si>
  <si>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</si>
  <si>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</si>
  <si>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</si>
  <si>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</si>
  <si>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</si>
  <si>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</si>
  <si>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</si>
  <si>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</si>
  <si>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</si>
  <si>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</si>
  <si>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</si>
  <si>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</si>
  <si>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</si>
  <si>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</si>
  <si>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</si>
  <si>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</si>
  <si>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</si>
  <si>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</si>
  <si>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</si>
  <si>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</si>
  <si>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</si>
  <si>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</si>
  <si>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</si>
  <si>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</si>
  <si>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</si>
  <si>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</si>
  <si>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</si>
  <si>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</si>
  <si>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</si>
  <si>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</si>
  <si>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</si>
  <si>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</si>
  <si>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</si>
  <si>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</si>
  <si>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</si>
  <si>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</si>
  <si>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</si>
  <si>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</si>
  <si>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</si>
  <si>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</si>
  <si>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</si>
  <si>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</si>
  <si>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</si>
  <si>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</si>
  <si>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</si>
  <si>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</si>
  <si>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</si>
  <si>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</si>
  <si>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</si>
  <si>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</si>
  <si>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</si>
  <si>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</si>
  <si>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</si>
  <si>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</si>
  <si>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</si>
  <si>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</si>
  <si>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</si>
  <si>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</si>
  <si>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</si>
  <si>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</si>
  <si>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</si>
  <si>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</si>
  <si>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</si>
  <si>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</si>
  <si>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</si>
  <si>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</si>
  <si>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</si>
  <si>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</si>
  <si>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</si>
  <si>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</si>
  <si>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</si>
  <si>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</si>
  <si>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</si>
  <si>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</si>
  <si>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</si>
  <si>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</si>
  <si>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</si>
  <si>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</si>
  <si>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</si>
  <si>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</si>
  <si>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</si>
  <si>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</si>
  <si>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</si>
  <si>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</si>
  <si>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</si>
  <si>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</si>
  <si>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</si>
  <si>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</si>
  <si>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</si>
  <si>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</si>
  <si>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</si>
  <si>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</si>
  <si>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</si>
  <si>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</si>
  <si>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</si>
  <si>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</si>
  <si>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</si>
  <si>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</si>
  <si>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</si>
  <si>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</si>
  <si>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</si>
  <si>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</si>
  <si>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</si>
  <si>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</si>
  <si>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</si>
  <si>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</si>
  <si>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</si>
  <si>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</si>
  <si>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</si>
  <si>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</si>
  <si>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</si>
  <si>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</si>
  <si>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</si>
  <si>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</si>
  <si>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</si>
  <si>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</si>
  <si>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</si>
  <si>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</si>
  <si>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</si>
  <si>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</si>
  <si>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</si>
  <si>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</si>
  <si>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</si>
  <si>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</si>
  <si>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</si>
  <si>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</si>
  <si>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</si>
  <si>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</si>
  <si>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</si>
  <si>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</si>
  <si>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</si>
  <si>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</si>
  <si>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</si>
  <si>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</si>
  <si>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</si>
  <si>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</si>
  <si>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</si>
  <si>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</si>
  <si>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</si>
  <si>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</si>
  <si>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</si>
  <si>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</si>
  <si>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</si>
  <si>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</si>
  <si>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</si>
  <si>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</si>
  <si>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</si>
  <si>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</si>
  <si>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</si>
  <si>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</si>
  <si>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</si>
  <si>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</si>
  <si>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</si>
  <si>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</si>
  <si>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</si>
  <si>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</si>
  <si>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</si>
  <si>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</si>
  <si>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</si>
  <si>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</si>
  <si>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</si>
  <si>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</si>
  <si>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</si>
  <si>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</si>
  <si>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</si>
  <si>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</si>
  <si>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</si>
  <si>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</si>
  <si>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</si>
  <si>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</si>
  <si>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</si>
  <si>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</si>
  <si>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</si>
  <si>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</si>
  <si>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</si>
  <si>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</si>
  <si>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</si>
  <si>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</si>
  <si>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</si>
  <si>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</si>
  <si>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</si>
  <si>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</si>
  <si>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</si>
  <si>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</si>
  <si>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</si>
  <si>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</si>
  <si>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</si>
  <si>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</si>
  <si>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</si>
  <si>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</si>
  <si>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</si>
  <si>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</si>
  <si>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</si>
  <si>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</si>
  <si>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</si>
  <si>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</si>
  <si>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</si>
  <si>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</si>
  <si>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</si>
  <si>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</si>
  <si>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</si>
  <si>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</si>
  <si>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</si>
  <si>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</si>
  <si>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</si>
  <si>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</si>
  <si>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</si>
  <si>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</si>
  <si>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</si>
  <si>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</si>
  <si>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</si>
  <si>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</si>
  <si>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</si>
  <si>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</si>
  <si>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</si>
  <si>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</si>
  <si>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</si>
  <si>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</si>
  <si>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</si>
  <si>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</si>
  <si>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</si>
  <si>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</si>
  <si>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</si>
  <si>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</si>
  <si>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</si>
  <si>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</si>
  <si>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</si>
  <si>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</si>
  <si>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</si>
  <si>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</si>
  <si>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</si>
  <si>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</si>
  <si>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</si>
  <si>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</si>
  <si>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</si>
  <si>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</si>
  <si>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</si>
  <si>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</si>
  <si>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</si>
  <si>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</si>
  <si>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</si>
  <si>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</si>
  <si>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</si>
  <si>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</si>
  <si>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</si>
  <si>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</si>
  <si>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</si>
  <si>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</si>
  <si>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</si>
  <si>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</si>
  <si>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</si>
  <si>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</si>
  <si>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</si>
  <si>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</si>
  <si>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</si>
  <si>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</si>
  <si>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</si>
  <si>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</si>
  <si>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</si>
  <si>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</si>
  <si>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</si>
  <si>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</si>
  <si>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</si>
  <si>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</si>
  <si>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</si>
  <si>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</si>
  <si>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</si>
  <si>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</si>
  <si>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</si>
  <si>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</si>
  <si>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</si>
  <si>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</si>
  <si>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</si>
  <si>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</si>
  <si>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</si>
  <si>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</si>
  <si>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</si>
  <si>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</si>
  <si>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</si>
  <si>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</si>
  <si>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</si>
  <si>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</si>
  <si>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</si>
  <si>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</si>
  <si>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</si>
  <si>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</si>
  <si>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</si>
  <si>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</si>
  <si>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</si>
  <si>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</si>
  <si>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</si>
  <si>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</si>
  <si>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</si>
  <si>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</si>
  <si>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</si>
  <si>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</si>
  <si>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</si>
  <si>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</si>
  <si>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</si>
  <si>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</si>
  <si>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</si>
  <si>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</si>
  <si>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</si>
  <si>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</si>
  <si>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</si>
  <si>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</si>
  <si>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</si>
  <si>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</si>
  <si>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</si>
  <si>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</si>
  <si>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</si>
  <si>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</si>
  <si>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</si>
  <si>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</si>
  <si>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</si>
  <si>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</si>
  <si>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</si>
  <si>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</si>
  <si>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</si>
  <si>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</si>
  <si>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</si>
  <si>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</si>
  <si>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</si>
  <si>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</si>
  <si>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</si>
  <si>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</si>
  <si>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</si>
  <si>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</si>
  <si>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</si>
  <si>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</si>
  <si>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</si>
  <si>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</si>
  <si>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</si>
  <si>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</si>
  <si>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</si>
  <si>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</si>
  <si>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</si>
  <si>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</si>
  <si>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</si>
  <si>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</si>
  <si>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</si>
  <si>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</si>
  <si>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</si>
  <si>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</si>
  <si>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</si>
  <si>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</si>
  <si>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</si>
  <si>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</si>
  <si>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</si>
  <si>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</si>
  <si>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</si>
  <si>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</si>
  <si>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</si>
  <si>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</si>
  <si>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</si>
  <si>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</si>
  <si>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</si>
  <si>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</si>
  <si>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</si>
  <si>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</si>
  <si>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</si>
  <si>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</si>
  <si>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</si>
  <si>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</si>
  <si>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</si>
  <si>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</si>
  <si>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</si>
  <si>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</si>
  <si>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</si>
  <si>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</si>
  <si>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</si>
  <si>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</si>
  <si>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</si>
  <si>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</si>
  <si>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</si>
  <si>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</si>
  <si>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</si>
  <si>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</si>
  <si>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</si>
  <si>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</si>
  <si>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</si>
  <si>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</si>
  <si>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</si>
  <si>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</si>
  <si>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</si>
  <si>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</si>
  <si>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</si>
  <si>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</si>
  <si>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</si>
  <si>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</si>
  <si>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</si>
  <si>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</si>
  <si>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</si>
  <si>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</si>
  <si>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</si>
  <si>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</si>
  <si>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</si>
  <si>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</si>
  <si>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</si>
  <si>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</si>
  <si>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</si>
  <si>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</si>
  <si>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</si>
  <si>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</si>
  <si>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</si>
  <si>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</si>
  <si>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</si>
  <si>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</si>
  <si>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</si>
  <si>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</si>
  <si>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</si>
  <si>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</si>
  <si>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</si>
  <si>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</si>
  <si>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</si>
  <si>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</si>
  <si>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</si>
  <si>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</si>
  <si>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</si>
  <si>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</si>
  <si>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</si>
  <si>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</si>
  <si>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</si>
  <si>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</si>
  <si>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</si>
  <si>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</si>
  <si>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</si>
  <si>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</si>
  <si>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</si>
  <si>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</si>
  <si>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</si>
  <si>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</si>
  <si>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</si>
  <si>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</si>
  <si>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</si>
  <si>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</si>
  <si>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</si>
  <si>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</si>
  <si>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</si>
  <si>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</si>
  <si>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</si>
  <si>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</si>
  <si>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</si>
  <si>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</si>
  <si>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</si>
  <si>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</si>
  <si>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</si>
  <si>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</si>
  <si>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</si>
  <si>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</si>
  <si>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</si>
  <si>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</si>
  <si>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</si>
  <si>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</si>
  <si>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</si>
  <si>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</si>
  <si>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</si>
  <si>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</si>
  <si>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</si>
  <si>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</si>
  <si>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</si>
  <si>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</si>
  <si>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</si>
  <si>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</si>
  <si>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</si>
  <si>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</si>
  <si>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</si>
  <si>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</si>
  <si>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</si>
  <si>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</si>
  <si>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</si>
  <si>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</si>
  <si>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</si>
  <si>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</si>
  <si>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</si>
  <si>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</si>
  <si>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</si>
  <si>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</si>
  <si>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</si>
  <si>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</si>
  <si>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</si>
  <si>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</si>
  <si>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</si>
  <si>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</si>
  <si>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</si>
  <si>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</si>
  <si>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</si>
  <si>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</si>
  <si>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</si>
  <si>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</si>
  <si>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</si>
  <si>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</si>
  <si>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</si>
  <si>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</si>
  <si>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</si>
  <si>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</si>
  <si>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</si>
  <si>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</si>
  <si>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</si>
  <si>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</si>
  <si>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</si>
  <si>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</si>
  <si>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</si>
  <si>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</si>
  <si>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</si>
  <si>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</si>
  <si>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</si>
  <si>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</si>
  <si>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</si>
  <si>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</si>
  <si>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</si>
  <si>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</si>
  <si>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</si>
  <si>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</si>
  <si>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</si>
  <si>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</si>
  <si>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</si>
  <si>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</si>
  <si>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</si>
  <si>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</si>
  <si>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</si>
  <si>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</si>
  <si>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</si>
  <si>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</si>
  <si>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</si>
  <si>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</si>
  <si>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</si>
  <si>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</si>
  <si>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</si>
  <si>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</si>
  <si>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</si>
  <si>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</si>
  <si>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</si>
  <si>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</si>
  <si>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</si>
  <si>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</si>
  <si>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</si>
  <si>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</si>
  <si>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</si>
  <si>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</si>
  <si>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</si>
  <si>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</si>
  <si>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</si>
  <si>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</si>
  <si>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</si>
  <si>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</si>
  <si>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</si>
  <si>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</si>
  <si>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</si>
  <si>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</si>
  <si>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</si>
  <si>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</si>
  <si>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</si>
  <si>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</si>
  <si>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</si>
  <si>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</si>
  <si>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</si>
  <si>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</si>
  <si>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</si>
  <si>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</si>
  <si>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</si>
  <si>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</si>
  <si>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</si>
  <si>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</si>
  <si>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</si>
  <si>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</si>
  <si>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</si>
  <si>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</si>
  <si>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</si>
  <si>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</si>
  <si>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</si>
  <si>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</si>
  <si>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</si>
  <si>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</si>
  <si>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</si>
  <si>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</si>
  <si>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</si>
  <si>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</si>
  <si>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</si>
  <si>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</si>
  <si>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</si>
  <si>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</si>
  <si>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</si>
  <si>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</si>
  <si>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</si>
  <si>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</si>
  <si>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</si>
  <si>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</si>
  <si>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</si>
  <si>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</si>
  <si>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</si>
  <si>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</si>
  <si>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</si>
  <si>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</si>
  <si>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</si>
  <si>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</si>
  <si>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</si>
  <si>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</si>
  <si>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</si>
  <si>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</si>
  <si>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</si>
  <si>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</si>
  <si>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</si>
  <si>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</si>
  <si>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</si>
  <si>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</si>
  <si>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</si>
  <si>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</si>
  <si>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</si>
  <si>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</si>
  <si>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</si>
  <si>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</si>
  <si>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</si>
  <si>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</si>
  <si>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</si>
  <si>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</si>
  <si>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</si>
  <si>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</si>
  <si>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</si>
  <si>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</si>
  <si>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</si>
  <si>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</si>
  <si>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</si>
  <si>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</si>
  <si>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</si>
  <si>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</si>
  <si>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</si>
  <si>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</si>
  <si>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</si>
  <si>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</si>
  <si>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</si>
  <si>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</si>
  <si>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</si>
  <si>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</si>
  <si>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</si>
  <si>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</si>
  <si>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</si>
  <si>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</si>
  <si>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</si>
  <si>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</si>
  <si>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</si>
  <si>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</si>
  <si>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</si>
  <si>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</si>
  <si>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</si>
  <si>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</si>
  <si>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</si>
  <si>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</si>
  <si>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</si>
  <si>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</si>
  <si>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</si>
  <si>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</si>
  <si>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</si>
  <si>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</si>
  <si>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</si>
  <si>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</si>
  <si>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</si>
  <si>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</si>
  <si>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</si>
  <si>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</si>
  <si>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</si>
  <si>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</si>
  <si>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</si>
  <si>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</si>
  <si>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</si>
  <si>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</si>
  <si>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</si>
  <si>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</si>
  <si>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</si>
  <si>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</si>
  <si>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</si>
  <si>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</si>
  <si>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</si>
  <si>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</si>
  <si>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</si>
  <si>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</si>
  <si>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</si>
  <si>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</si>
  <si>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</si>
  <si>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</si>
  <si>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</si>
  <si>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</si>
  <si>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</si>
  <si>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</si>
  <si>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</si>
  <si>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</si>
  <si>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</si>
  <si>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</si>
  <si>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</si>
  <si>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</si>
  <si>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</si>
  <si>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</si>
  <si>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</si>
  <si>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</si>
  <si>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</si>
  <si>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</si>
  <si>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</si>
  <si>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</si>
  <si>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</si>
  <si>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</si>
  <si>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</si>
  <si>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</si>
  <si>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</si>
  <si>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</si>
  <si>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</si>
  <si>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</si>
  <si>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</si>
  <si>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</si>
  <si>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</si>
  <si>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</si>
  <si>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</si>
  <si>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</si>
  <si>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</si>
  <si>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</si>
  <si>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</si>
  <si>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</si>
  <si>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</si>
  <si>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</si>
  <si>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</si>
  <si>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</si>
  <si>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</si>
  <si>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</si>
  <si>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</si>
  <si>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</si>
  <si>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</si>
  <si>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</si>
  <si>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</si>
  <si>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</si>
  <si>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</si>
  <si>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</si>
  <si>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</si>
  <si>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</si>
  <si>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</si>
  <si>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</si>
  <si>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</si>
  <si>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</si>
  <si>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</si>
  <si>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</si>
  <si>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</si>
  <si>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</si>
  <si>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</si>
  <si>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</si>
  <si>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</si>
  <si>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</si>
  <si>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</si>
  <si>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</si>
  <si>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</si>
  <si>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</si>
  <si>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</si>
  <si>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</si>
  <si>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</si>
  <si>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</si>
  <si>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</si>
  <si>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</si>
  <si>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</si>
  <si>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</si>
  <si>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</si>
  <si>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</si>
  <si>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</si>
  <si>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</si>
  <si>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</si>
  <si>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</si>
  <si>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</si>
  <si>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</si>
  <si>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</si>
  <si>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</si>
  <si>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</si>
  <si>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</si>
  <si>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</si>
  <si>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</si>
  <si>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</si>
  <si>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</si>
  <si>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</si>
  <si>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</si>
  <si>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</si>
  <si>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</si>
  <si>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</si>
  <si>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</si>
  <si>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</si>
  <si>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</si>
  <si>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</si>
  <si>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</si>
  <si>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</si>
  <si>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</si>
  <si>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</si>
  <si>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</si>
  <si>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</si>
  <si>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</si>
  <si>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</si>
  <si>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</si>
  <si>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</si>
  <si>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</si>
  <si>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</si>
  <si>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</si>
  <si>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</si>
  <si>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</si>
  <si>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</si>
  <si>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</si>
  <si>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</si>
  <si>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</si>
  <si>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</si>
  <si>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</si>
  <si>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</si>
  <si>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</si>
  <si>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</si>
  <si>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</si>
  <si>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</si>
  <si>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</si>
  <si>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</si>
  <si>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</si>
  <si>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</si>
  <si>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</si>
  <si>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</si>
  <si>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</si>
  <si>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</si>
  <si>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</si>
  <si>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</si>
  <si>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</si>
  <si>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</si>
  <si>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</si>
  <si>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</si>
  <si>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</si>
  <si>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</si>
  <si>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</si>
  <si>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</si>
  <si>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</si>
  <si>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</si>
  <si>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</si>
  <si>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</si>
  <si>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</si>
  <si>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</si>
  <si>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</si>
  <si>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</si>
  <si>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</si>
  <si>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</si>
  <si>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</si>
  <si>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</si>
  <si>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</si>
  <si>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</si>
  <si>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</si>
  <si>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</si>
  <si>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</si>
  <si>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</si>
  <si>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</si>
  <si>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</si>
  <si>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</si>
  <si>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</si>
  <si>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</si>
  <si>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</si>
  <si>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</si>
  <si>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</si>
  <si>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</si>
  <si>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</si>
  <si>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</si>
  <si>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</si>
  <si>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</si>
  <si>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</si>
  <si>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</si>
  <si>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</si>
  <si>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</si>
  <si>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</si>
  <si>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</si>
  <si>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</si>
  <si>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</si>
  <si>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</si>
  <si>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</si>
  <si>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</si>
  <si>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</si>
  <si>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</si>
  <si>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</si>
  <si>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</si>
  <si>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</si>
  <si>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</si>
  <si>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</si>
  <si>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</si>
  <si>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</si>
  <si>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</si>
  <si>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</si>
  <si>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</si>
  <si>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</si>
  <si>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</si>
  <si>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</si>
  <si>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</si>
  <si>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</si>
  <si>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</si>
  <si>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</si>
  <si>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</si>
  <si>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</si>
  <si>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</si>
  <si>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</si>
  <si>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</si>
  <si>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</si>
  <si>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</si>
  <si>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</si>
  <si>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</si>
  <si>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</si>
  <si>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</si>
  <si>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</si>
  <si>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</si>
  <si>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</si>
  <si>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</si>
  <si>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</si>
  <si>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</si>
  <si>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</si>
  <si>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</si>
  <si>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</si>
  <si>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</si>
  <si>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</si>
  <si>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</si>
  <si>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</si>
  <si>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</si>
  <si>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</si>
  <si>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</si>
  <si>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</si>
  <si>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</si>
  <si>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</si>
  <si>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</si>
  <si>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</si>
  <si>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</si>
  <si>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</si>
  <si>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</si>
  <si>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</si>
  <si>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</si>
  <si>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</si>
  <si>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</si>
  <si>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</si>
  <si>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</si>
  <si>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</si>
  <si>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</si>
  <si>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</si>
  <si>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</si>
  <si>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</si>
  <si>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</si>
  <si>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</si>
  <si>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</si>
  <si>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</si>
  <si>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</si>
  <si>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</si>
  <si>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</si>
  <si>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</si>
  <si>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</si>
  <si>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</si>
  <si>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</si>
  <si>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</si>
  <si>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</si>
  <si>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</si>
  <si>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</si>
  <si>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</si>
  <si>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</si>
  <si>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</si>
  <si>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</si>
  <si>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</si>
  <si>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</si>
  <si>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</si>
  <si>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</si>
  <si>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</si>
  <si>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</si>
  <si>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</si>
  <si>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</si>
  <si>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</si>
  <si>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</si>
  <si>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</si>
  <si>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</si>
  <si>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</si>
  <si>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</si>
  <si>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</si>
  <si>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</si>
  <si>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</si>
  <si>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</si>
  <si>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</si>
  <si>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</si>
  <si>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</si>
  <si>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</si>
  <si>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</si>
  <si>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</si>
  <si>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</si>
  <si>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</si>
  <si>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</si>
  <si>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</si>
  <si>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</si>
  <si>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</si>
  <si>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</si>
  <si>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</si>
  <si>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</si>
  <si>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</si>
  <si>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</si>
  <si>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</si>
  <si>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</si>
  <si>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</si>
  <si>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</si>
  <si>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</si>
  <si>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</si>
  <si>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</si>
  <si>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</si>
  <si>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</si>
  <si>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</si>
  <si>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</si>
  <si>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</si>
  <si>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</si>
  <si>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</si>
  <si>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</si>
  <si>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</si>
  <si>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</si>
  <si>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</si>
  <si>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</si>
  <si>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</si>
  <si>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</si>
  <si>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</si>
  <si>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</si>
  <si>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</si>
  <si>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</si>
  <si>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</si>
  <si>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</si>
  <si>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</si>
  <si>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</si>
  <si>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</si>
  <si>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</si>
  <si>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</si>
  <si>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</si>
  <si>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</si>
  <si>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</si>
  <si>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</si>
  <si>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</si>
  <si>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</si>
  <si>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</si>
  <si>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</si>
  <si>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</si>
  <si>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</si>
  <si>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</si>
  <si>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</si>
  <si>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</si>
  <si>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</si>
  <si>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</si>
  <si>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</si>
  <si>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</si>
  <si>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</si>
  <si>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</si>
  <si>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</si>
  <si>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</si>
  <si>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</si>
  <si>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</si>
  <si>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</si>
  <si>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</si>
  <si>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</si>
  <si>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</si>
  <si>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</si>
  <si>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</si>
  <si>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</si>
  <si>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</si>
  <si>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</si>
  <si>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</si>
  <si>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</si>
  <si>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</si>
  <si>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</si>
  <si>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</si>
  <si>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</si>
  <si>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</si>
  <si>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</si>
  <si>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</si>
  <si>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</si>
  <si>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</si>
  <si>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</si>
  <si>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</si>
  <si>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</si>
  <si>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</si>
  <si>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</si>
  <si>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</si>
  <si>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</si>
  <si>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</si>
  <si>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</si>
  <si>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</si>
  <si>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</si>
  <si>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</si>
  <si>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</si>
  <si>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</si>
  <si>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</si>
  <si>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</si>
  <si>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</si>
  <si>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</si>
  <si>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</si>
  <si>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</si>
  <si>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</si>
  <si>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</si>
  <si>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</si>
  <si>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</si>
  <si>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</si>
  <si>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</si>
  <si>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</si>
  <si>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</si>
  <si>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</si>
  <si>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</si>
  <si>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</si>
  <si>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</si>
  <si>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</si>
  <si>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</si>
  <si>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</si>
  <si>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</si>
  <si>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</si>
  <si>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</si>
  <si>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</si>
  <si>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</si>
  <si>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</si>
  <si>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</si>
  <si>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</si>
  <si>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</si>
  <si>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</si>
  <si>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</si>
  <si>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</si>
  <si>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</si>
  <si>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</si>
  <si>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</si>
  <si>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</si>
  <si>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</si>
  <si>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</si>
  <si>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</si>
  <si>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</si>
  <si>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</si>
  <si>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</si>
  <si>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</si>
  <si>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</si>
  <si>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</si>
  <si>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</si>
  <si>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</si>
  <si>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</si>
  <si>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</si>
  <si>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</si>
  <si>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</si>
  <si>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</si>
  <si>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</si>
  <si>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</si>
  <si>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</si>
  <si>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</si>
  <si>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</si>
  <si>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</si>
  <si>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</si>
  <si>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</si>
  <si>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</si>
  <si>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</si>
  <si>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</si>
  <si>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</si>
  <si>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</si>
  <si>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</si>
  <si>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</si>
  <si>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</si>
  <si>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</si>
  <si>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</si>
  <si>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</si>
  <si>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</si>
  <si>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</si>
  <si>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</si>
  <si>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</si>
  <si>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</si>
  <si>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</si>
  <si>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</si>
  <si>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</si>
  <si>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</si>
  <si>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</si>
  <si>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</si>
  <si>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</si>
  <si>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</si>
  <si>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</si>
  <si>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</si>
  <si>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</si>
  <si>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</si>
  <si>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</si>
  <si>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</si>
  <si>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</si>
  <si>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</si>
  <si>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</si>
  <si>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</si>
  <si>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</si>
  <si>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</si>
  <si>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</si>
  <si>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</si>
  <si>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</si>
  <si>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</si>
  <si>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</si>
  <si>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</si>
  <si>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</si>
  <si>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</si>
  <si>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</si>
  <si>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</si>
  <si>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</si>
  <si>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</si>
  <si>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</si>
  <si>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</si>
  <si>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</si>
  <si>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</si>
  <si>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</si>
  <si>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</si>
  <si>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</si>
  <si>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</si>
  <si>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</si>
  <si>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</si>
  <si>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</si>
  <si>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</si>
  <si>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</si>
  <si>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</si>
  <si>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</si>
  <si>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</si>
  <si>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</si>
  <si>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</si>
  <si>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</si>
  <si>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</si>
  <si>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</si>
  <si>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</si>
  <si>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</si>
  <si>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</si>
  <si>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</si>
  <si>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</si>
  <si>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</si>
  <si>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</si>
  <si>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</si>
  <si>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</si>
  <si>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</si>
  <si>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</si>
  <si>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</si>
  <si>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</si>
  <si>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</si>
  <si>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</si>
  <si>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</si>
  <si>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</si>
  <si>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</si>
  <si>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</si>
  <si>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</si>
  <si>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</si>
  <si>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</si>
  <si>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</si>
  <si>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</si>
  <si>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</si>
  <si>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</si>
  <si>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</si>
  <si>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</si>
  <si>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</si>
  <si>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</si>
  <si>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</si>
  <si>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</si>
  <si>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</si>
  <si>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</si>
  <si>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</si>
  <si>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</si>
  <si>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</si>
  <si>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</si>
  <si>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</si>
  <si>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</si>
  <si>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</si>
  <si>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</si>
  <si>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</si>
  <si>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</si>
  <si>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</si>
  <si>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</si>
  <si>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</si>
  <si>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</si>
  <si>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</si>
  <si>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</si>
  <si>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</si>
  <si>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</si>
  <si>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</si>
  <si>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</si>
  <si>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</si>
  <si>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</si>
  <si>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</si>
  <si>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</si>
  <si>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</si>
  <si>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</si>
  <si>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</si>
  <si>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</si>
  <si>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</si>
  <si>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</si>
  <si>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</si>
  <si>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</si>
  <si>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</si>
  <si>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</si>
  <si>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</si>
  <si>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</si>
  <si>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</si>
  <si>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</si>
  <si>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</si>
  <si>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</si>
  <si>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</si>
  <si>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</si>
  <si>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</si>
  <si>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</si>
  <si>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</si>
  <si>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</si>
  <si>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</si>
  <si>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</si>
  <si>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</si>
  <si>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</si>
  <si>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</si>
  <si>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</si>
  <si>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</si>
  <si>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</si>
  <si>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</si>
  <si>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</si>
  <si>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</si>
  <si>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</si>
  <si>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</si>
  <si>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</si>
  <si>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</si>
  <si>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</si>
  <si>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</si>
  <si>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</si>
  <si>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</si>
  <si>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</si>
  <si>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</si>
  <si>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</si>
  <si>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</si>
  <si>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</si>
  <si>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</si>
  <si>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</si>
  <si>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</si>
  <si>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</si>
  <si>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</si>
  <si>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</si>
  <si>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</si>
  <si>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</si>
  <si>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</si>
  <si>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</si>
  <si>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</si>
  <si>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</si>
  <si>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</si>
  <si>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</si>
  <si>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</si>
  <si>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</si>
  <si>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</si>
  <si>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</si>
  <si>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</si>
  <si>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</si>
  <si>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</si>
  <si>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</si>
  <si>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</si>
  <si>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</si>
  <si>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</si>
  <si>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</si>
  <si>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</si>
  <si>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</si>
  <si>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</si>
  <si>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</si>
  <si>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</si>
  <si>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</si>
  <si>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</si>
  <si>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</si>
  <si>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</si>
  <si>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</si>
  <si>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</si>
  <si>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</si>
  <si>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</si>
  <si>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</si>
  <si>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</si>
  <si>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</si>
  <si>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</si>
  <si>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</si>
  <si>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</si>
  <si>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</si>
  <si>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</si>
  <si>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</si>
  <si>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</si>
  <si>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</si>
  <si>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</si>
  <si>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</si>
  <si>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</si>
  <si>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</si>
  <si>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</si>
  <si>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</si>
  <si>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</si>
  <si>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</si>
  <si>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</si>
  <si>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</si>
  <si>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</si>
  <si>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</si>
  <si>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</si>
  <si>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</si>
  <si>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</si>
  <si>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</si>
  <si>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</si>
  <si>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</si>
  <si>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</si>
  <si>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</si>
  <si>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</si>
  <si>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</si>
  <si>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</si>
  <si>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</si>
  <si>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</si>
  <si>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</si>
  <si>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</si>
  <si>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</si>
  <si>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</si>
  <si>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</si>
  <si>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</si>
  <si>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</si>
  <si>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</si>
  <si>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</si>
  <si>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</si>
  <si>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</si>
  <si>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</si>
  <si>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</si>
  <si>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</si>
  <si>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</si>
  <si>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</si>
  <si>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</si>
  <si>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</si>
  <si>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</si>
  <si>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</si>
  <si>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</si>
  <si>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</si>
  <si>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</si>
  <si>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</si>
  <si>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</si>
  <si>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</si>
  <si>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</si>
  <si>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</si>
  <si>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</si>
  <si>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</si>
  <si>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</si>
  <si>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</si>
  <si>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</si>
  <si>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</si>
  <si>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</si>
  <si>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</si>
  <si>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</si>
  <si>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</si>
  <si>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</si>
  <si>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</si>
  <si>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</si>
  <si>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</si>
  <si>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</si>
  <si>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</si>
  <si>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</si>
  <si>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</si>
  <si>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</si>
  <si>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</si>
  <si>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</si>
  <si>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</si>
  <si>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</si>
  <si>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</si>
  <si>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</si>
  <si>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</si>
  <si>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</si>
  <si>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</si>
  <si>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</si>
  <si>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</si>
  <si>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</si>
  <si>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</si>
  <si>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</si>
  <si>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</si>
  <si>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</si>
  <si>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</si>
  <si>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</si>
  <si>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</si>
  <si>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</si>
  <si>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</si>
  <si>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</si>
  <si>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</si>
  <si>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</si>
  <si>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</si>
  <si>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</si>
  <si>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</si>
  <si>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</si>
  <si>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</si>
  <si>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</si>
  <si>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</si>
  <si>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</si>
  <si>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</si>
  <si>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</si>
  <si>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</si>
  <si>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</si>
  <si>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</si>
  <si>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</si>
  <si>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</si>
  <si>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</si>
  <si>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</si>
  <si>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</si>
  <si>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</si>
  <si>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</si>
  <si>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</si>
  <si>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</si>
  <si>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</si>
  <si>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</si>
  <si>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</si>
  <si>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</si>
  <si>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</si>
  <si>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</si>
  <si>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</si>
  <si>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</si>
  <si>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</si>
  <si>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</si>
  <si>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</si>
  <si>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</si>
  <si>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</si>
  <si>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</si>
  <si>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</si>
  <si>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</si>
  <si>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</si>
  <si>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</si>
  <si>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</si>
  <si>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</si>
  <si>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</si>
  <si>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</si>
  <si>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</si>
  <si>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</si>
  <si>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</si>
  <si>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</si>
  <si>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</si>
  <si>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</si>
  <si>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</si>
  <si>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</si>
  <si>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</si>
  <si>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</si>
  <si>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</si>
  <si>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</si>
  <si>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</si>
  <si>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</si>
  <si>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</si>
  <si>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</si>
  <si>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</si>
  <si>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</si>
  <si>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</si>
  <si>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</si>
  <si>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</si>
  <si>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</si>
  <si>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</si>
  <si>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</si>
  <si>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</si>
  <si>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</si>
  <si>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</si>
  <si>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</si>
  <si>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</si>
  <si>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</si>
  <si>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</si>
  <si>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</si>
  <si>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</si>
  <si>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</si>
  <si>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</si>
  <si>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</si>
  <si>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</si>
  <si>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</si>
  <si>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</si>
  <si>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</si>
  <si>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</si>
  <si>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</si>
  <si>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</si>
  <si>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</si>
  <si>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</si>
  <si>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</si>
  <si>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</si>
  <si>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</si>
  <si>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</si>
  <si>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</si>
  <si>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</si>
  <si>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</si>
  <si>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</si>
  <si>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</si>
  <si>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</si>
  <si>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</si>
  <si>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</si>
  <si>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</si>
  <si>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</si>
  <si>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</si>
  <si>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</si>
  <si>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</si>
  <si>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</si>
  <si>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</si>
  <si>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</si>
  <si>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</si>
  <si>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</si>
  <si>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</si>
  <si>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</si>
  <si>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</si>
  <si>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</si>
  <si>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</si>
  <si>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</si>
  <si>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</si>
  <si>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</si>
  <si>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</si>
  <si>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</si>
  <si>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</si>
  <si>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</si>
  <si>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</si>
  <si>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</si>
  <si>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</si>
  <si>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</si>
  <si>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</si>
  <si>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</si>
  <si>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</si>
  <si>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</si>
  <si>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</si>
  <si>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</si>
  <si>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</si>
  <si>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</si>
  <si>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</si>
  <si>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</si>
  <si>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</si>
  <si>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</si>
  <si>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</si>
  <si>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</si>
  <si>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</si>
  <si>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</si>
  <si>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</si>
  <si>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</si>
  <si>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</si>
  <si>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</si>
  <si>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</si>
  <si>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</si>
  <si>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</si>
  <si>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</si>
  <si>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</si>
  <si>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</si>
  <si>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</si>
  <si>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</si>
  <si>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</si>
  <si>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</si>
  <si>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</si>
  <si>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</si>
  <si>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</si>
  <si>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</si>
  <si>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</si>
  <si>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</si>
  <si>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</si>
  <si>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</si>
  <si>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</si>
  <si>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</si>
  <si>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</si>
  <si>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</si>
  <si>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</si>
  <si>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</si>
  <si>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</si>
  <si>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</si>
  <si>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</si>
  <si>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</si>
  <si>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</si>
  <si>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</si>
  <si>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</si>
  <si>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</si>
  <si>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</si>
  <si>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</si>
  <si>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</si>
  <si>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</si>
  <si>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</si>
  <si>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</si>
  <si>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</si>
  <si>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</si>
  <si>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</si>
  <si>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</si>
  <si>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</si>
  <si>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</si>
  <si>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</si>
  <si>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</si>
  <si>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</si>
  <si>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</si>
  <si>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</si>
  <si>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</si>
  <si>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</si>
  <si>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</si>
  <si>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</si>
  <si>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</si>
  <si>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</si>
  <si>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</si>
  <si>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</si>
  <si>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</si>
  <si>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</si>
  <si>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</si>
  <si>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</si>
  <si>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</si>
  <si>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</si>
  <si>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</si>
  <si>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</si>
  <si>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</si>
  <si>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</si>
  <si>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</si>
  <si>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</si>
  <si>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</si>
  <si>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</si>
  <si>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</si>
  <si>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</si>
  <si>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</si>
  <si>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</si>
  <si>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</si>
  <si>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</si>
  <si>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</si>
  <si>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</si>
  <si>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</si>
  <si>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</si>
  <si>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</si>
  <si>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</si>
  <si>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</si>
  <si>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</si>
  <si>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</si>
  <si>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</si>
  <si>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</si>
  <si>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</si>
  <si>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</si>
  <si>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</si>
  <si>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</si>
  <si>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</si>
  <si>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</si>
  <si>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</si>
  <si>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</si>
  <si>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</si>
  <si>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</si>
  <si>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</si>
  <si>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</si>
  <si>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</si>
  <si>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</si>
  <si>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</si>
  <si>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</si>
  <si>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</si>
  <si>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</si>
  <si>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</si>
  <si>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</si>
  <si>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</si>
  <si>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</si>
  <si>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</si>
  <si>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</si>
  <si>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</si>
  <si>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</si>
  <si>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</si>
  <si>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</si>
  <si>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</si>
  <si>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</si>
  <si>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</si>
  <si>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</si>
  <si>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</si>
  <si>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</si>
  <si>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</si>
  <si>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</si>
  <si>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</si>
  <si>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</si>
  <si>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</si>
  <si>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</si>
  <si>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</si>
  <si>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</si>
  <si>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</si>
  <si>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</si>
  <si>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</si>
  <si>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</si>
  <si>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</si>
  <si>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</si>
  <si>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</si>
  <si>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</si>
  <si>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</si>
  <si>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</si>
  <si>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</si>
  <si>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</si>
  <si>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</si>
  <si>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</si>
  <si>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</si>
  <si>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</si>
  <si>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</si>
  <si>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</si>
  <si>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</si>
  <si>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</si>
  <si>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</si>
  <si>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</si>
  <si>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</si>
  <si>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</si>
  <si>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</si>
  <si>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</si>
  <si>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</si>
  <si>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</si>
  <si>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</si>
  <si>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</si>
  <si>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</si>
  <si>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</si>
  <si>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</si>
  <si>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</si>
  <si>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</si>
  <si>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</si>
  <si>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</si>
  <si>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</si>
  <si>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</si>
  <si>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</si>
  <si>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</si>
  <si>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</si>
  <si>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</si>
  <si>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</si>
  <si>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</si>
  <si>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</si>
  <si>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</si>
  <si>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</si>
  <si>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</si>
  <si>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</si>
  <si>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</si>
  <si>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</si>
  <si>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</si>
  <si>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</si>
  <si>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</si>
  <si>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</si>
  <si>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</si>
  <si>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</si>
  <si>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</si>
  <si>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</si>
  <si>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</si>
  <si>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</si>
  <si>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</si>
  <si>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</si>
  <si>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</si>
  <si>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</si>
  <si>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</si>
  <si>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</si>
  <si>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</si>
  <si>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</si>
  <si>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</si>
  <si>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</si>
  <si>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</si>
  <si>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</si>
  <si>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</si>
  <si>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</si>
  <si>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</si>
  <si>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</si>
  <si>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</si>
  <si>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</si>
  <si>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</si>
  <si>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</si>
  <si>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</si>
  <si>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</si>
  <si>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</si>
  <si>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</si>
  <si>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</si>
  <si>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</si>
  <si>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</si>
  <si>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</si>
  <si>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</si>
  <si>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</si>
  <si>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</si>
  <si>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</si>
  <si>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</si>
  <si>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</si>
  <si>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</si>
  <si>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</si>
  <si>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</si>
  <si>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</si>
  <si>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</si>
  <si>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</si>
  <si>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</si>
  <si>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</si>
  <si>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</si>
  <si>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</si>
  <si>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</si>
  <si>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</si>
  <si>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</si>
  <si>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</si>
  <si>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</si>
  <si>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</si>
  <si>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</si>
  <si>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</si>
  <si>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</si>
  <si>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</si>
  <si>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</si>
  <si>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</si>
  <si>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</si>
  <si>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</si>
  <si>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</si>
  <si>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</si>
  <si>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</si>
  <si>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</si>
  <si>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</si>
  <si>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</si>
  <si>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</si>
  <si>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</si>
  <si>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</si>
  <si>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</si>
  <si>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</si>
  <si>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</si>
  <si>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</si>
  <si>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</si>
  <si>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</si>
  <si>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</si>
  <si>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</si>
  <si>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</si>
  <si>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</si>
  <si>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</si>
  <si>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</si>
  <si>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</si>
  <si>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</si>
  <si>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</si>
  <si>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</si>
  <si>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</si>
  <si>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</si>
  <si>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</si>
  <si>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</si>
  <si>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</si>
  <si>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</si>
  <si>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</si>
  <si>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</si>
  <si>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</si>
  <si>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</si>
  <si>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</si>
  <si>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</si>
  <si>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</si>
  <si>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</si>
  <si>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</si>
  <si>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</si>
  <si>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</si>
  <si>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</si>
  <si>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</si>
  <si>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</si>
  <si>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</si>
  <si>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</si>
  <si>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</si>
  <si>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</si>
  <si>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</si>
  <si>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</si>
  <si>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</si>
  <si>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</si>
  <si>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</si>
  <si>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</si>
  <si>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</si>
  <si>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</si>
  <si>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</si>
  <si>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</si>
  <si>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</si>
  <si>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</si>
  <si>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</si>
  <si>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</si>
  <si>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</si>
  <si>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</si>
  <si>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</si>
  <si>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</si>
  <si>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</si>
  <si>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</si>
  <si>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</si>
  <si>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</si>
  <si>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</si>
  <si>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</si>
  <si>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</si>
  <si>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</si>
  <si>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</si>
  <si>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</si>
  <si>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</si>
  <si>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</si>
  <si>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</si>
  <si>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</si>
  <si>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</si>
  <si>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</si>
  <si>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</si>
  <si>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</si>
  <si>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</si>
  <si>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</si>
  <si>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</si>
  <si>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</si>
  <si>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</si>
  <si>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</si>
  <si>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</si>
  <si>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</si>
  <si>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</si>
  <si>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</si>
  <si>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</si>
  <si>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</si>
  <si>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</si>
  <si>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</si>
  <si>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</si>
  <si>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</si>
  <si>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</si>
  <si>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</si>
  <si>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</si>
  <si>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</si>
  <si>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</si>
  <si>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</si>
  <si>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</si>
  <si>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</si>
  <si>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</si>
  <si>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</si>
  <si>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</si>
  <si>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</si>
  <si>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</si>
  <si>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</si>
  <si>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</si>
  <si>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</si>
  <si>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</si>
  <si>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</si>
  <si>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</si>
  <si>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</si>
  <si>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</si>
  <si>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</si>
  <si>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</si>
  <si>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</si>
  <si>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</si>
  <si>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</si>
  <si>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</si>
  <si>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</si>
  <si>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</si>
  <si>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</si>
  <si>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</si>
  <si>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</si>
  <si>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</si>
  <si>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</si>
  <si>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</si>
  <si>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</si>
  <si>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</si>
  <si>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</si>
  <si>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</si>
  <si>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</si>
  <si>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</si>
  <si>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</si>
  <si>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</si>
  <si>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</si>
  <si>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</si>
  <si>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</si>
  <si>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</si>
  <si>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</si>
  <si>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</si>
  <si>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</si>
  <si>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</si>
  <si>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</si>
  <si>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</si>
  <si>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</si>
  <si>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</si>
  <si>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</si>
  <si>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</si>
  <si>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</si>
  <si>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</si>
  <si>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</si>
  <si>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</si>
  <si>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</si>
  <si>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</si>
  <si>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</si>
  <si>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</si>
  <si>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</si>
  <si>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</si>
  <si>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</si>
  <si>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</si>
  <si>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</si>
  <si>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</si>
  <si>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</si>
  <si>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</si>
  <si>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</si>
  <si>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</si>
  <si>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</si>
  <si>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</si>
  <si>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</si>
  <si>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</si>
  <si>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</si>
  <si>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</si>
  <si>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</si>
  <si>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</si>
  <si>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</si>
  <si>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</si>
  <si>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</si>
  <si>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</si>
  <si>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</si>
  <si>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</si>
  <si>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</si>
  <si>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</si>
  <si>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</si>
  <si>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</si>
  <si>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</si>
  <si>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</si>
  <si>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</si>
  <si>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</si>
  <si>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</si>
  <si>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</si>
  <si>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</si>
  <si>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</si>
  <si>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</si>
  <si>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</si>
  <si>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</si>
  <si>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</si>
  <si>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</si>
  <si>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</si>
  <si>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</si>
  <si>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</si>
  <si>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</si>
  <si>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</si>
  <si>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</si>
  <si>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</si>
  <si>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</si>
  <si>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</si>
  <si>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</si>
  <si>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</si>
  <si>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</si>
  <si>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</si>
  <si>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</si>
  <si>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</si>
  <si>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</si>
  <si>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</si>
  <si>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</si>
  <si>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</si>
  <si>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</si>
  <si>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</si>
  <si>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</si>
  <si>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</si>
  <si>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</si>
  <si>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</si>
  <si>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</si>
  <si>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</si>
  <si>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</si>
  <si>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</si>
  <si>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</si>
  <si>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</si>
  <si>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</si>
  <si>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</si>
  <si>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</si>
  <si>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</si>
  <si>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</si>
  <si>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</si>
  <si>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</si>
  <si>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</si>
  <si>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</si>
  <si>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</si>
  <si>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</si>
  <si>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</si>
  <si>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</si>
  <si>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</si>
  <si>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</si>
  <si>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</si>
  <si>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</si>
  <si>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</si>
  <si>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</si>
  <si>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</si>
  <si>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</si>
  <si>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</si>
  <si>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</si>
  <si>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</si>
  <si>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</si>
  <si>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</si>
  <si>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</si>
  <si>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</si>
  <si>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</si>
  <si>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</si>
  <si>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</si>
  <si>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</si>
  <si>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</si>
  <si>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</si>
  <si>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</si>
  <si>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</si>
  <si>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</si>
  <si>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</si>
  <si>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</si>
  <si>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</si>
  <si>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</si>
  <si>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</si>
  <si>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</si>
  <si>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</si>
  <si>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</si>
  <si>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</si>
  <si>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</si>
  <si>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</si>
  <si>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</si>
  <si>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</si>
  <si>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</si>
  <si>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</si>
  <si>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</si>
  <si>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</si>
  <si>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</si>
  <si>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</si>
  <si>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</si>
  <si>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</si>
  <si>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</si>
  <si>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</si>
  <si>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</si>
  <si>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</si>
  <si>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</si>
  <si>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</si>
  <si>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</si>
  <si>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</si>
  <si>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</si>
  <si>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</si>
  <si>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</si>
  <si>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</si>
  <si>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</si>
  <si>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</si>
  <si>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</si>
  <si>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</si>
  <si>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</si>
  <si>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</si>
  <si>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</si>
  <si>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</si>
  <si>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</si>
  <si>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</si>
  <si>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</si>
  <si>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</si>
  <si>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</si>
  <si>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</si>
  <si>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</si>
  <si>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</si>
  <si>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</si>
  <si>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</si>
  <si>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</si>
  <si>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</si>
  <si>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</si>
  <si>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</si>
  <si>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</si>
  <si>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</si>
  <si>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</si>
  <si>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</si>
  <si>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</si>
  <si>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</si>
  <si>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</si>
  <si>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</si>
  <si>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</si>
  <si>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</si>
  <si>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</si>
  <si>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</si>
  <si>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</si>
  <si>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</si>
  <si>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</si>
  <si>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</si>
  <si>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</si>
  <si>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</si>
  <si>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</si>
  <si>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</si>
  <si>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</si>
  <si>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</si>
  <si>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</si>
  <si>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</si>
  <si>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</si>
  <si>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</si>
  <si>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</si>
  <si>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</si>
  <si>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</si>
  <si>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</si>
  <si>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</si>
  <si>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</si>
  <si>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</si>
  <si>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</si>
  <si>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</si>
  <si>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</si>
  <si>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</si>
  <si>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</si>
  <si>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</si>
  <si>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</si>
  <si>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</si>
  <si>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</si>
  <si>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</si>
  <si>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</si>
  <si>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</si>
  <si>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</si>
  <si>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</si>
  <si>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</si>
  <si>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</si>
  <si>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</si>
  <si>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</si>
  <si>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</si>
  <si>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</si>
  <si>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</si>
  <si>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</si>
  <si>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</si>
  <si>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</si>
  <si>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</si>
  <si>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</si>
  <si>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</si>
  <si>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</si>
  <si>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</si>
  <si>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</si>
  <si>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</si>
  <si>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</si>
  <si>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</si>
  <si>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</si>
  <si>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</si>
  <si>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</si>
  <si>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</si>
  <si>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</si>
  <si>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</si>
  <si>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</si>
  <si>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</si>
  <si>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</si>
  <si>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</si>
  <si>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</si>
  <si>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</si>
  <si>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</si>
  <si>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</si>
  <si>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</si>
  <si>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</si>
  <si>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</si>
  <si>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</si>
  <si>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</si>
  <si>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</si>
  <si>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</si>
  <si>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</si>
  <si>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</si>
  <si>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</si>
  <si>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</si>
  <si>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</si>
  <si>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</si>
  <si>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</si>
  <si>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</si>
  <si>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</si>
  <si>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</si>
  <si>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</si>
  <si>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</si>
  <si>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</si>
  <si>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</si>
  <si>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</si>
  <si>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</si>
  <si>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</si>
  <si>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</si>
  <si>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</si>
  <si>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</si>
  <si>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</si>
  <si>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</si>
  <si>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</si>
  <si>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</si>
  <si>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</si>
  <si>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</si>
  <si>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</si>
  <si>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</si>
  <si>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</si>
  <si>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</si>
  <si>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</si>
  <si>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</si>
  <si>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</si>
  <si>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</si>
  <si>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</si>
  <si>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</si>
  <si>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</si>
  <si>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</si>
  <si>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</si>
  <si>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</si>
  <si>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</si>
  <si>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</si>
  <si>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</si>
  <si>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</si>
  <si>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</si>
  <si>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</si>
  <si>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</si>
  <si>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</si>
  <si>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</si>
  <si>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</si>
  <si>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</si>
  <si>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</si>
  <si>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</si>
  <si>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</si>
  <si>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</si>
  <si>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</si>
  <si>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</si>
  <si>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</si>
  <si>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</si>
  <si>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</si>
  <si>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</si>
  <si>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</si>
  <si>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</si>
  <si>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</si>
  <si>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</si>
  <si>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</si>
  <si>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</si>
  <si>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</si>
  <si>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</si>
  <si>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</si>
  <si>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</si>
  <si>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</si>
  <si>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</si>
  <si>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</si>
  <si>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</si>
  <si>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</si>
  <si>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</si>
  <si>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</si>
  <si>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</si>
  <si>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</si>
  <si>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</si>
  <si>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</si>
  <si>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</si>
  <si>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</si>
  <si>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</si>
  <si>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</si>
  <si>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</si>
  <si>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</si>
  <si>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</si>
  <si>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</si>
  <si>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</si>
  <si>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</si>
  <si>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</si>
  <si>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</si>
  <si>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</si>
  <si>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</si>
  <si>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</si>
  <si>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</si>
  <si>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</si>
  <si>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</si>
  <si>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</si>
  <si>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</si>
  <si>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</si>
  <si>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</si>
  <si>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</si>
  <si>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</si>
  <si>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</si>
  <si>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</si>
  <si>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</si>
  <si>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</si>
  <si>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</si>
  <si>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</si>
  <si>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</si>
  <si>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</si>
  <si>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</si>
  <si>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</si>
  <si>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</si>
  <si>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</si>
  <si>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</si>
  <si>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</si>
  <si>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</si>
  <si>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</si>
  <si>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</si>
  <si>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</si>
  <si>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</si>
  <si>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</si>
  <si>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</si>
  <si>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</si>
  <si>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</si>
  <si>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</si>
  <si>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</si>
  <si>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</si>
  <si>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</si>
  <si>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</si>
  <si>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</si>
  <si>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</si>
  <si>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</si>
  <si>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</si>
  <si>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</si>
  <si>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</si>
  <si>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</si>
  <si>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</si>
  <si>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</si>
  <si>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</si>
  <si>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</si>
  <si>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</si>
  <si>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</si>
  <si>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</si>
  <si>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</si>
  <si>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</si>
  <si>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</si>
  <si>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</si>
  <si>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</si>
  <si>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</si>
  <si>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</si>
  <si>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</si>
  <si>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</si>
  <si>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</si>
  <si>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</si>
  <si>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</si>
  <si>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</si>
  <si>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</si>
  <si>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</si>
  <si>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</si>
  <si>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</si>
  <si>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</si>
  <si>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</si>
  <si>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</si>
  <si>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</si>
  <si>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</si>
  <si>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</si>
  <si>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</si>
  <si>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</si>
  <si>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</si>
  <si>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</si>
  <si>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</si>
  <si>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</si>
  <si>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</si>
  <si>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</si>
  <si>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</si>
  <si>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</si>
  <si>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</si>
  <si>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</si>
  <si>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</si>
  <si>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</si>
  <si>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</si>
  <si>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</si>
  <si>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</si>
  <si>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</si>
  <si>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</si>
  <si>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</si>
  <si>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</si>
  <si>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</si>
  <si>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</si>
  <si>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</si>
  <si>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</si>
  <si>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</si>
  <si>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</si>
  <si>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</si>
  <si>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</si>
  <si>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</si>
  <si>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</si>
  <si>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</si>
  <si>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</si>
  <si>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</si>
  <si>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</si>
  <si>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</si>
  <si>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</si>
  <si>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</si>
  <si>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</si>
  <si>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</si>
  <si>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</si>
  <si>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</si>
  <si>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</si>
  <si>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</si>
  <si>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</si>
  <si>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</si>
  <si>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</si>
  <si>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</si>
  <si>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</si>
  <si>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</si>
  <si>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</si>
  <si>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</si>
  <si>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</si>
  <si>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</si>
  <si>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</si>
  <si>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</si>
  <si>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</si>
  <si>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</si>
  <si>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</si>
  <si>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</si>
  <si>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</si>
  <si>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</si>
  <si>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</si>
  <si>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</si>
  <si>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</si>
  <si>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</si>
  <si>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</si>
  <si>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</si>
  <si>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</si>
  <si>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</si>
  <si>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</si>
  <si>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</si>
  <si>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</si>
  <si>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</si>
  <si>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</si>
  <si>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</si>
  <si>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</si>
  <si>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</si>
  <si>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</si>
  <si>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</si>
  <si>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</si>
  <si>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</si>
  <si>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</si>
  <si>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</si>
  <si>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</si>
  <si>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</si>
  <si>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</si>
  <si>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</si>
  <si>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</si>
  <si>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</si>
  <si>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</si>
  <si>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</si>
  <si>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</si>
  <si>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</si>
  <si>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</si>
  <si>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</si>
  <si>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</si>
  <si>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</si>
  <si>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</si>
  <si>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</si>
  <si>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</si>
  <si>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</si>
  <si>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</si>
  <si>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</si>
  <si>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</si>
  <si>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</si>
  <si>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</si>
  <si>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</si>
  <si>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</si>
  <si>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</si>
  <si>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</si>
  <si>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</si>
  <si>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</si>
  <si>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</si>
  <si>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</si>
  <si>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</si>
  <si>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</si>
  <si>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</si>
  <si>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</si>
  <si>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</si>
  <si>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</si>
  <si>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</si>
  <si>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</si>
  <si>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</si>
  <si>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</si>
  <si>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</si>
  <si>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</si>
  <si>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</si>
  <si>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</si>
  <si>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</si>
  <si>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</si>
  <si>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</si>
  <si>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</si>
  <si>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</si>
  <si>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</si>
  <si>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</si>
  <si>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</si>
  <si>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</si>
  <si>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</si>
  <si>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</si>
  <si>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</si>
  <si>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</si>
  <si>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</si>
  <si>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</si>
  <si>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</si>
  <si>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</si>
  <si>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</si>
  <si>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</si>
  <si>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</si>
  <si>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</si>
  <si>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</si>
  <si>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</si>
  <si>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</si>
  <si>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</si>
  <si>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</si>
  <si>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</si>
  <si>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</si>
  <si>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</si>
  <si>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</si>
  <si>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</si>
  <si>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</si>
  <si>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</si>
  <si>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</si>
  <si>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</si>
  <si>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</si>
  <si>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</si>
  <si>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</si>
  <si>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</si>
  <si>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</si>
  <si>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</si>
  <si>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</si>
  <si>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</si>
  <si>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</si>
  <si>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</si>
  <si>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</si>
  <si>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</si>
  <si>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</si>
  <si>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</si>
  <si>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</si>
  <si>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</si>
  <si>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</si>
  <si>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</si>
  <si>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</si>
  <si>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</si>
  <si>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</si>
  <si>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</si>
  <si>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</si>
  <si>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</si>
  <si>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</si>
  <si>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</si>
  <si>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</si>
  <si>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</si>
  <si>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</si>
  <si>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</si>
  <si>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</si>
  <si>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</si>
  <si>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</si>
  <si>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</si>
  <si>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</si>
  <si>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</si>
  <si>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</si>
  <si>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</si>
  <si>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</si>
  <si>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</si>
  <si>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</si>
  <si>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</si>
  <si>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</si>
  <si>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</si>
  <si>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</si>
  <si>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</si>
  <si>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</si>
  <si>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</si>
  <si>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</si>
  <si>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</si>
  <si>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</si>
  <si>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</si>
  <si>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</si>
  <si>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</si>
  <si>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</si>
  <si>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</si>
  <si>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</si>
  <si>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</si>
  <si>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</si>
  <si>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</si>
  <si>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</si>
  <si>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</si>
  <si>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</si>
  <si>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</si>
  <si>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</si>
  <si>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</si>
  <si>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</si>
  <si>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</si>
  <si>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</si>
  <si>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</si>
  <si>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</si>
  <si>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</si>
  <si>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</si>
  <si>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</si>
  <si>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</si>
  <si>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</si>
  <si>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</si>
  <si>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</si>
  <si>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</si>
  <si>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</si>
  <si>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</si>
  <si>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</si>
  <si>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</si>
  <si>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</si>
  <si>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</si>
  <si>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</si>
  <si>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</si>
  <si>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</si>
  <si>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</si>
  <si>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</si>
  <si>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</si>
  <si>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</si>
  <si>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</si>
  <si>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</si>
  <si>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</si>
  <si>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</si>
  <si>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</si>
  <si>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</si>
  <si>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</si>
  <si>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</si>
  <si>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</si>
  <si>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</si>
  <si>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</si>
  <si>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</si>
  <si>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</si>
  <si>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</si>
  <si>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</si>
  <si>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</si>
  <si>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</si>
  <si>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</si>
  <si>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</si>
  <si>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</si>
  <si>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</si>
  <si>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</si>
  <si>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</si>
  <si>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</si>
  <si>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</si>
  <si>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</si>
  <si>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</si>
  <si>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</si>
  <si>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</si>
  <si>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</si>
  <si>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</si>
  <si>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</si>
  <si>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</si>
  <si>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</si>
  <si>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</si>
  <si>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</si>
  <si>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</si>
  <si>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</si>
  <si>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</si>
  <si>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</si>
  <si>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</si>
  <si>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</si>
  <si>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</si>
  <si>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</si>
  <si>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</si>
  <si>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</si>
  <si>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</si>
  <si>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</si>
  <si>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</si>
  <si>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</si>
  <si>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</si>
  <si>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</si>
  <si>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</si>
  <si>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</si>
  <si>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</si>
  <si>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</si>
  <si>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</si>
  <si>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</si>
  <si>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</si>
  <si>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</si>
  <si>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</si>
  <si>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</si>
  <si>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</si>
  <si>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</si>
  <si>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</si>
  <si>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</si>
  <si>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</si>
  <si>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</si>
  <si>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</si>
  <si>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</si>
  <si>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</si>
  <si>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</si>
  <si>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</si>
  <si>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</si>
  <si>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</si>
  <si>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</si>
  <si>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</si>
  <si>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</si>
  <si>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</si>
  <si>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</si>
  <si>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</si>
  <si>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</si>
  <si>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</si>
  <si>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</si>
  <si>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</si>
  <si>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</si>
  <si>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</si>
  <si>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</si>
  <si>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</si>
  <si>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</si>
  <si>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</si>
  <si>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</si>
  <si>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</si>
  <si>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</si>
  <si>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</si>
  <si>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</si>
  <si>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</si>
  <si>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</si>
  <si>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</si>
  <si>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</si>
  <si>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</si>
  <si>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</si>
  <si>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</si>
  <si>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</si>
  <si>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</si>
  <si>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</si>
  <si>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</si>
  <si>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</si>
  <si>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</si>
  <si>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</si>
  <si>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</si>
  <si>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</si>
  <si>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</si>
  <si>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</si>
  <si>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</si>
  <si>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</si>
  <si>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</si>
  <si>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</si>
  <si>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</si>
  <si>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</si>
  <si>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</si>
  <si>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</si>
  <si>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</si>
  <si>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</si>
  <si>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</si>
  <si>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</si>
  <si>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</si>
  <si>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</si>
  <si>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</si>
  <si>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</si>
  <si>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</si>
  <si>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</si>
  <si>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</si>
  <si>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</si>
  <si>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</si>
  <si>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</si>
  <si>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</si>
  <si>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</si>
  <si>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</si>
  <si>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</si>
  <si>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</si>
  <si>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</si>
  <si>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</si>
  <si>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</si>
  <si>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</si>
  <si>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</si>
  <si>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</si>
  <si>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</si>
  <si>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</si>
  <si>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</si>
  <si>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</si>
  <si>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</si>
  <si>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</si>
  <si>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</si>
  <si>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</si>
  <si>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</si>
  <si>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</si>
  <si>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</si>
  <si>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</si>
  <si>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</si>
  <si>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</si>
  <si>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</si>
  <si>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</si>
  <si>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</si>
  <si>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</si>
  <si>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</si>
  <si>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</si>
  <si>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</si>
  <si>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</si>
  <si>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</si>
  <si>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</si>
  <si>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</si>
  <si>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</si>
  <si>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</si>
  <si>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</si>
  <si>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</si>
  <si>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</si>
  <si>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</si>
  <si>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</si>
  <si>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</si>
  <si>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</si>
  <si>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</si>
  <si>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</si>
  <si>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</si>
  <si>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</si>
  <si>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</si>
  <si>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</si>
  <si>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</si>
  <si>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</si>
  <si>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</si>
  <si>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</si>
  <si>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</si>
  <si>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</si>
  <si>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</si>
  <si>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</si>
  <si>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</si>
  <si>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</si>
  <si>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</si>
  <si>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</si>
  <si>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</si>
  <si>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</si>
  <si>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</si>
  <si>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</si>
  <si>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</si>
  <si>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</si>
  <si>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</si>
  <si>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</si>
  <si>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</si>
  <si>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</si>
  <si>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</si>
  <si>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</si>
  <si>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</si>
  <si>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</si>
  <si>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</si>
  <si>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</si>
  <si>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</si>
  <si>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</si>
  <si>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</si>
  <si>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</si>
  <si>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</si>
  <si>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</si>
  <si>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</si>
  <si>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</si>
  <si>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</si>
  <si>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</si>
  <si>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</si>
  <si>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</si>
  <si>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</si>
  <si>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</si>
  <si>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</si>
  <si>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</si>
  <si>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</si>
  <si>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</si>
  <si>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</si>
  <si>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</si>
  <si>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</si>
  <si>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</si>
  <si>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</si>
  <si>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</si>
  <si>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</si>
  <si>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</si>
  <si>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</si>
  <si>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</si>
  <si>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</si>
  <si>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</si>
  <si>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</si>
  <si>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</si>
  <si>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</si>
  <si>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</si>
  <si>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</si>
  <si>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</si>
  <si>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</si>
  <si>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</si>
  <si>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</si>
  <si>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</si>
  <si>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</si>
  <si>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</si>
  <si>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</si>
  <si>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</si>
  <si>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</si>
  <si>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</si>
  <si>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</si>
  <si>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</si>
  <si>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</si>
  <si>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</si>
  <si>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</si>
  <si>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</si>
  <si>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</si>
  <si>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</si>
  <si>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</si>
  <si>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</si>
  <si>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</si>
  <si>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</si>
  <si>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</si>
  <si>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</si>
  <si>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</si>
  <si>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</si>
  <si>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</si>
  <si>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</si>
  <si>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</si>
  <si>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</si>
  <si>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</si>
  <si>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</si>
  <si>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</si>
  <si>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</si>
  <si>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</si>
  <si>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</si>
  <si>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</si>
  <si>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</si>
  <si>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</si>
  <si>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</si>
  <si>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</si>
  <si>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</si>
  <si>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</si>
  <si>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</si>
  <si>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</si>
  <si>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</si>
  <si>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</si>
  <si>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</si>
  <si>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</si>
  <si>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</si>
  <si>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</si>
  <si>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</si>
  <si>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</si>
  <si>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</si>
  <si>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</si>
  <si>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</si>
  <si>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</si>
  <si>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</si>
  <si>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</si>
  <si>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</si>
  <si>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</si>
  <si>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</si>
  <si>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</si>
  <si>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</si>
  <si>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</si>
  <si>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</si>
  <si>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</si>
  <si>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</si>
  <si>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</si>
  <si>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</si>
  <si>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</si>
  <si>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</si>
  <si>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</si>
  <si>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</si>
  <si>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</si>
  <si>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</si>
  <si>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</si>
  <si>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</si>
  <si>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</si>
  <si>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</si>
  <si>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</si>
  <si>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</si>
  <si>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</si>
  <si>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</si>
  <si>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</si>
  <si>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</si>
  <si>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</si>
  <si>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</si>
  <si>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</si>
  <si>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</si>
  <si>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</si>
  <si>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</si>
  <si>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</si>
  <si>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</si>
  <si>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</si>
  <si>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</si>
  <si>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</si>
  <si>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</si>
  <si>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</si>
  <si>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</si>
  <si>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</si>
  <si>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</si>
  <si>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</si>
  <si>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</si>
  <si>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</si>
  <si>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</si>
  <si>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</si>
  <si>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</si>
  <si>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</si>
  <si>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</si>
  <si>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</si>
  <si>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</si>
  <si>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</si>
  <si>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</si>
  <si>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</si>
  <si>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</si>
  <si>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</si>
  <si>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</si>
  <si>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</si>
  <si>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</si>
  <si>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</si>
  <si>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</si>
  <si>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</si>
  <si>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</si>
  <si>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</si>
  <si>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</si>
  <si>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</si>
  <si>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</si>
  <si>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</si>
  <si>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</si>
  <si>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</si>
  <si>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</si>
  <si>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</si>
  <si>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</si>
  <si>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</si>
  <si>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</si>
  <si>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</si>
  <si>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</si>
  <si>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</si>
  <si>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</si>
  <si>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</si>
  <si>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</si>
  <si>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</si>
  <si>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</si>
  <si>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</si>
  <si>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</si>
  <si>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</si>
  <si>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</si>
  <si>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</si>
  <si>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</si>
  <si>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</si>
  <si>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</si>
  <si>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</si>
  <si>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</si>
  <si>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</si>
  <si>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</si>
  <si>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</si>
  <si>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</si>
  <si>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</si>
  <si>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</si>
  <si>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</si>
  <si>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</si>
  <si>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</si>
  <si>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</si>
  <si>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</si>
  <si>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</si>
  <si>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</si>
  <si>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</si>
  <si>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</si>
  <si>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</si>
  <si>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</si>
  <si>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</si>
  <si>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</si>
  <si>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</si>
  <si>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</si>
  <si>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</si>
  <si>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</si>
  <si>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</si>
  <si>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</si>
  <si>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</si>
  <si>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</si>
  <si>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</si>
  <si>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</si>
  <si>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</si>
  <si>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</si>
  <si>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</si>
  <si>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</si>
  <si>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</si>
  <si>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</si>
  <si>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</si>
  <si>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</si>
  <si>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</si>
  <si>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</si>
  <si>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</si>
  <si>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</si>
  <si>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</si>
  <si>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</si>
  <si>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</si>
  <si>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</si>
  <si>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</si>
  <si>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</si>
  <si>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</si>
  <si>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</si>
  <si>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</si>
  <si>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</si>
  <si>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</si>
  <si>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</si>
  <si>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</si>
  <si>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</si>
  <si>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</si>
  <si>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</si>
  <si>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</si>
  <si>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</si>
  <si>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</si>
  <si>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</si>
  <si>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</si>
  <si>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</si>
  <si>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</si>
  <si>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</si>
  <si>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</si>
  <si>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</si>
  <si>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</si>
  <si>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</si>
  <si>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</si>
  <si>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</si>
  <si>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</si>
  <si>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</si>
  <si>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</si>
  <si>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</si>
  <si>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</si>
  <si>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</si>
  <si>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</si>
  <si>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</si>
  <si>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</si>
  <si>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</si>
  <si>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</si>
  <si>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</si>
  <si>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</si>
  <si>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</si>
  <si>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</si>
  <si>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</si>
  <si>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</si>
  <si>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</si>
  <si>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</si>
  <si>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</si>
  <si>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</si>
  <si>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</si>
  <si>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</si>
  <si>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</si>
  <si>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</si>
  <si>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</si>
  <si>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</si>
  <si>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</si>
  <si>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</si>
  <si>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</si>
  <si>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</si>
  <si>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</si>
  <si>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</si>
  <si>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</si>
  <si>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</si>
  <si>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</si>
  <si>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</si>
  <si>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</si>
  <si>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</si>
  <si>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</si>
  <si>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</si>
  <si>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</si>
  <si>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</si>
  <si>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</si>
  <si>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</si>
  <si>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</si>
  <si>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</si>
  <si>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</si>
  <si>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</si>
  <si>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</si>
  <si>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</si>
  <si>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</si>
  <si>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</si>
  <si>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</si>
  <si>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</si>
  <si>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</si>
  <si>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</si>
  <si>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</si>
  <si>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</si>
  <si>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</si>
  <si>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</si>
  <si>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</si>
  <si>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</si>
  <si>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</si>
  <si>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</si>
  <si>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</si>
  <si>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</si>
  <si>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</si>
  <si>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</si>
  <si>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</si>
  <si>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</si>
  <si>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</si>
  <si>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</si>
  <si>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</si>
  <si>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</si>
  <si>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</si>
  <si>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</si>
  <si>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</si>
  <si>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</si>
  <si>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</si>
  <si>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</si>
  <si>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</si>
  <si>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</si>
  <si>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</si>
  <si>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</si>
  <si>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</si>
  <si>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</si>
  <si>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</si>
  <si>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</si>
  <si>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</si>
  <si>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</si>
  <si>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</si>
  <si>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</si>
  <si>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</si>
  <si>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</si>
  <si>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</si>
  <si>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</si>
  <si>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</si>
  <si>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</si>
  <si>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</si>
  <si>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</si>
  <si>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</si>
  <si>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</si>
  <si>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</si>
  <si>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</si>
  <si>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</si>
  <si>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</si>
  <si>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</si>
  <si>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</si>
  <si>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</si>
  <si>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</si>
  <si>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</si>
  <si>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</si>
  <si>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</si>
  <si>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</si>
  <si>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</si>
  <si>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</si>
  <si>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</si>
  <si>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</si>
  <si>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</si>
  <si>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</si>
  <si>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</si>
  <si>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</si>
  <si>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</si>
  <si>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</si>
  <si>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</si>
  <si>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</si>
  <si>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</si>
  <si>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</si>
  <si>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</si>
  <si>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</si>
  <si>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</si>
  <si>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</si>
  <si>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</si>
  <si>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</si>
  <si>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</si>
  <si>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</si>
  <si>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</si>
  <si>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</si>
  <si>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</si>
  <si>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</si>
  <si>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</si>
  <si>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</si>
  <si>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</si>
  <si>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</si>
  <si>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</si>
  <si>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</si>
  <si>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</si>
  <si>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</si>
  <si>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</si>
  <si>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</si>
  <si>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</si>
  <si>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</si>
  <si>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</si>
  <si>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</si>
  <si>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</si>
  <si>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</si>
  <si>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</si>
  <si>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</si>
  <si>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</si>
  <si>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</si>
  <si>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</si>
  <si>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</si>
  <si>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</si>
  <si>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</si>
  <si>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</si>
  <si>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</si>
  <si>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</si>
  <si>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</si>
  <si>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</si>
  <si>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</si>
  <si>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</si>
  <si>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</si>
  <si>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</si>
  <si>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</si>
  <si>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</si>
  <si>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</si>
  <si>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</si>
  <si>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</si>
  <si>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</si>
  <si>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</si>
  <si>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</si>
  <si>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</si>
  <si>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</si>
  <si>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</si>
  <si>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</si>
  <si>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</si>
  <si>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</si>
  <si>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</si>
  <si>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</si>
  <si>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</si>
  <si>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</si>
  <si>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</si>
  <si>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</si>
  <si>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</si>
  <si>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</si>
  <si>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</si>
  <si>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</si>
  <si>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</si>
  <si>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</si>
  <si>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</si>
  <si>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</si>
  <si>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</si>
  <si>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</si>
  <si>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</si>
  <si>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</si>
  <si>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</si>
  <si>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</si>
  <si>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</si>
  <si>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</si>
  <si>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</si>
  <si>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</si>
  <si>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</si>
  <si>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</si>
  <si>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</si>
  <si>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</si>
  <si>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</si>
  <si>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</si>
  <si>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</si>
  <si>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</si>
  <si>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</si>
  <si>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</si>
  <si>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</si>
  <si>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</si>
  <si>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</si>
  <si>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</si>
  <si>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</si>
  <si>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</si>
  <si>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</si>
  <si>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</si>
  <si>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</si>
  <si>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</si>
  <si>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</si>
  <si>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</si>
  <si>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</si>
  <si>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</si>
  <si>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</si>
  <si>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</si>
  <si>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</si>
  <si>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</si>
  <si>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</si>
  <si>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</si>
  <si>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</si>
  <si>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</si>
  <si>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</si>
  <si>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</si>
  <si>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</si>
  <si>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</si>
  <si>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</si>
  <si>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</si>
  <si>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</si>
  <si>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</si>
  <si>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</si>
  <si>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</si>
  <si>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</si>
  <si>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</si>
  <si>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</si>
  <si>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</si>
  <si>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</si>
  <si>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</si>
  <si>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</si>
  <si>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</si>
  <si>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</si>
  <si>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</si>
  <si>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</si>
  <si>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</si>
  <si>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</si>
  <si>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</si>
  <si>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</si>
  <si>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</si>
  <si>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</si>
  <si>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</si>
  <si>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</si>
  <si>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</si>
  <si>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</si>
  <si>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</si>
  <si>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</si>
  <si>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</si>
  <si>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</si>
  <si>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</si>
  <si>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</si>
  <si>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</si>
  <si>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</si>
  <si>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</si>
  <si>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</si>
  <si>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</si>
  <si>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</si>
  <si>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</si>
  <si>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</si>
  <si>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</si>
  <si>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</si>
  <si>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</si>
  <si>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</si>
  <si>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</si>
  <si>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</si>
  <si>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</si>
  <si>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</si>
  <si>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</si>
  <si>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</si>
  <si>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</si>
  <si>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</si>
  <si>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</si>
  <si>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</si>
  <si>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</si>
  <si>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</si>
  <si>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</si>
  <si>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</si>
  <si>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</si>
  <si>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</si>
  <si>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</si>
  <si>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</si>
  <si>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</si>
  <si>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</si>
  <si>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</si>
  <si>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</si>
  <si>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</si>
  <si>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</si>
  <si>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</si>
  <si>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</si>
  <si>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</si>
  <si>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</si>
  <si>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</si>
  <si>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</si>
  <si>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</si>
  <si>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</si>
  <si>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</si>
  <si>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</si>
  <si>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</si>
  <si>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</si>
  <si>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</si>
  <si>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</si>
  <si>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</si>
  <si>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</si>
  <si>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</si>
  <si>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</si>
  <si>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</si>
  <si>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</si>
  <si>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</si>
  <si>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</si>
  <si>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</si>
  <si>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</si>
  <si>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</si>
  <si>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</si>
  <si>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</si>
  <si>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</si>
  <si>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</si>
  <si>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</si>
  <si>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</si>
  <si>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</si>
  <si>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</si>
  <si>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</si>
  <si>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</si>
  <si>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</si>
  <si>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</si>
  <si>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</si>
  <si>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</si>
  <si>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</si>
  <si>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</si>
  <si>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</si>
  <si>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</si>
  <si>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</si>
  <si>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</si>
  <si>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</si>
  <si>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</si>
  <si>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</si>
  <si>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</si>
  <si>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</si>
  <si>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</si>
  <si>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</si>
  <si>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</si>
  <si>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</si>
  <si>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</si>
  <si>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</si>
  <si>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</si>
  <si>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</si>
  <si>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</si>
  <si>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</si>
  <si>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</si>
  <si>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</si>
  <si>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</si>
  <si>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</si>
  <si>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</si>
  <si>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</si>
  <si>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</si>
  <si>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</si>
  <si>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</si>
  <si>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</si>
  <si>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</si>
  <si>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</si>
  <si>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</si>
  <si>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</si>
  <si>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</si>
  <si>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</si>
  <si>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</si>
  <si>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</si>
  <si>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</si>
  <si>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</si>
  <si>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</si>
  <si>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</si>
  <si>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</si>
  <si>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</si>
  <si>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</si>
  <si>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</si>
  <si>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</si>
  <si>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</si>
  <si>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</si>
  <si>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</si>
  <si>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</si>
  <si>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</si>
  <si>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</si>
  <si>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</si>
  <si>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</si>
  <si>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</si>
  <si>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</si>
  <si>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</si>
  <si>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</si>
  <si>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</si>
  <si>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</si>
  <si>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</si>
  <si>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</si>
  <si>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</si>
  <si>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</si>
  <si>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</si>
  <si>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</si>
  <si>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</si>
  <si>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</si>
  <si>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</si>
  <si>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</si>
  <si>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</si>
  <si>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</si>
  <si>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</si>
  <si>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</si>
  <si>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</si>
  <si>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</si>
  <si>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</si>
  <si>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</si>
  <si>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</si>
  <si>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</si>
  <si>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</si>
  <si>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</si>
  <si>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</si>
  <si>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</si>
  <si>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</si>
  <si>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</si>
  <si>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</si>
  <si>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</si>
  <si>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</si>
  <si>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</si>
  <si>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</si>
  <si>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</si>
  <si>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</si>
  <si>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</si>
  <si>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</si>
  <si>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</si>
  <si>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</si>
  <si>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</si>
  <si>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</si>
  <si>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</si>
  <si>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</si>
  <si>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</si>
  <si>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</si>
  <si>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</si>
  <si>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</si>
  <si>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</si>
  <si>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</si>
  <si>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</si>
  <si>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</si>
  <si>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</si>
  <si>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</si>
  <si>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</si>
  <si>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</si>
  <si>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</si>
  <si>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</si>
  <si>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</si>
  <si>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</si>
  <si>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</si>
  <si>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</si>
  <si>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</si>
  <si>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</si>
  <si>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</si>
  <si>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</si>
  <si>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</si>
  <si>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</si>
  <si>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</si>
  <si>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</si>
  <si>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</si>
  <si>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</si>
  <si>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</si>
  <si>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</si>
  <si>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</si>
  <si>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</si>
  <si>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</si>
  <si>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</si>
  <si>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</si>
  <si>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</si>
  <si>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</si>
  <si>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</si>
  <si>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</si>
  <si>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</si>
  <si>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</si>
  <si>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</si>
  <si>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</si>
  <si>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</si>
  <si>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</si>
  <si>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</si>
  <si>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</si>
  <si>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</si>
  <si>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</si>
  <si>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</si>
  <si>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</si>
  <si>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</si>
  <si>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</si>
  <si>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</si>
  <si>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</si>
  <si>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</si>
  <si>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</si>
  <si>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</si>
  <si>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</si>
  <si>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</si>
  <si>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</si>
  <si>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</si>
  <si>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</si>
  <si>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</si>
  <si>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</si>
  <si>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</si>
  <si>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</si>
  <si>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</si>
  <si>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</si>
  <si>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</si>
  <si>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</si>
  <si>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</si>
  <si>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</si>
  <si>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</si>
  <si>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</si>
  <si>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</si>
  <si>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</si>
  <si>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</si>
  <si>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</si>
  <si>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</si>
  <si>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</si>
  <si>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</si>
  <si>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</si>
  <si>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</si>
  <si>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</si>
  <si>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</si>
  <si>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</si>
  <si>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</si>
  <si>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</si>
  <si>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</si>
  <si>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</si>
  <si>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</si>
  <si>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</si>
  <si>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</si>
  <si>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</si>
  <si>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</si>
  <si>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</si>
  <si>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</si>
  <si>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</si>
  <si>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</si>
  <si>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</si>
  <si>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</si>
  <si>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</si>
  <si>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</si>
  <si>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</si>
  <si>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</si>
  <si>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</si>
  <si>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</si>
  <si>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</si>
  <si>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</si>
  <si>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</si>
  <si>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</si>
  <si>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</si>
  <si>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</si>
  <si>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</si>
  <si>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</si>
  <si>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</si>
  <si>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</si>
  <si>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</si>
  <si>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</si>
  <si>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</si>
  <si>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</si>
  <si>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</si>
  <si>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</si>
  <si>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</si>
  <si>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</si>
  <si>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</si>
  <si>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</si>
  <si>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</si>
  <si>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</si>
  <si>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</si>
  <si>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</si>
  <si>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</si>
  <si>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</si>
  <si>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</si>
  <si>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</si>
  <si>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</si>
  <si>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</si>
  <si>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</si>
  <si>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</si>
  <si>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</si>
  <si>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</si>
  <si>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</si>
  <si>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</si>
  <si>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</si>
  <si>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</si>
  <si>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</si>
  <si>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</si>
  <si>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</si>
  <si>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</si>
  <si>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</si>
  <si>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</si>
  <si>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</si>
  <si>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</si>
  <si>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</si>
  <si>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</si>
  <si>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</si>
  <si>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</si>
  <si>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</si>
  <si>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</si>
  <si>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</si>
  <si>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</si>
  <si>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</si>
  <si>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</si>
  <si>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</si>
  <si>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</si>
  <si>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</si>
  <si>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</si>
  <si>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</si>
  <si>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</si>
  <si>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</si>
  <si>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</si>
  <si>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</si>
  <si>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</si>
  <si>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</si>
  <si>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</si>
  <si>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</si>
  <si>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</si>
  <si>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</si>
  <si>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</si>
  <si>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</si>
  <si>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</si>
  <si>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</si>
  <si>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</si>
  <si>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</si>
  <si>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</si>
  <si>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</si>
  <si>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</si>
  <si>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</si>
  <si>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</si>
  <si>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</si>
  <si>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</si>
  <si>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</si>
  <si>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</si>
  <si>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</si>
  <si>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</si>
  <si>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</si>
  <si>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</si>
  <si>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</si>
  <si>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</si>
  <si>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</si>
  <si>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</si>
  <si>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</si>
  <si>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</si>
  <si>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</si>
  <si>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</si>
  <si>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</si>
  <si>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</si>
  <si>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</si>
  <si>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</si>
  <si>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</si>
  <si>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</si>
  <si>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</si>
  <si>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</si>
  <si>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</si>
  <si>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</si>
  <si>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</si>
  <si>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</si>
  <si>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</si>
  <si>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</si>
  <si>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</si>
  <si>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</si>
  <si>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</si>
  <si>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</si>
  <si>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</si>
  <si>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</si>
  <si>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</si>
  <si>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</si>
  <si>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</si>
  <si>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</si>
  <si>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</si>
  <si>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</si>
  <si>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</si>
  <si>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</si>
  <si>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</si>
  <si>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</si>
  <si>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</si>
  <si>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</si>
  <si>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</si>
  <si>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</si>
  <si>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</si>
  <si>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</si>
  <si>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</si>
  <si>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</si>
  <si>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</si>
  <si>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</si>
  <si>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</si>
  <si>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</si>
  <si>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</si>
  <si>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</si>
  <si>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</si>
  <si>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</si>
  <si>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</si>
  <si>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</si>
  <si>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</si>
  <si>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</si>
  <si>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</si>
  <si>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</si>
  <si>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</si>
  <si>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</si>
  <si>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</si>
  <si>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</si>
  <si>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</si>
  <si>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</si>
  <si>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</si>
  <si>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</si>
  <si>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</si>
  <si>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</si>
  <si>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</si>
  <si>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</si>
  <si>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</si>
  <si>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</si>
  <si>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</si>
  <si>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</si>
  <si>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</si>
  <si>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</si>
  <si>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</si>
  <si>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</si>
  <si>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</si>
  <si>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</si>
  <si>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</si>
  <si>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</si>
  <si>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</si>
  <si>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</si>
  <si>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</si>
  <si>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</si>
  <si>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</si>
  <si>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</si>
  <si>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</si>
  <si>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</si>
  <si>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</si>
  <si>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</si>
  <si>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</si>
  <si>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</si>
  <si>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</si>
  <si>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</si>
  <si>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</si>
  <si>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</si>
  <si>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</si>
  <si>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</si>
  <si>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</si>
  <si>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</si>
  <si>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</si>
  <si>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</si>
  <si>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</si>
  <si>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</si>
  <si>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</si>
  <si>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</si>
  <si>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</si>
  <si>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</si>
  <si>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</si>
  <si>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</si>
  <si>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</si>
  <si>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</si>
  <si>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</si>
  <si>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</si>
  <si>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</si>
  <si>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</si>
  <si>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</si>
  <si>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</si>
  <si>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</si>
  <si>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</si>
  <si>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</si>
  <si>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</si>
  <si>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</si>
  <si>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</si>
  <si>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</si>
  <si>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</si>
  <si>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</si>
  <si>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</si>
  <si>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</si>
  <si>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</si>
  <si>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</si>
  <si>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</si>
  <si>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</si>
  <si>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</si>
  <si>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</si>
  <si>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</si>
  <si>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</si>
  <si>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</si>
  <si>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</si>
  <si>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</si>
  <si>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</si>
  <si>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</si>
  <si>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</si>
  <si>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</si>
  <si>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</si>
  <si>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</si>
  <si>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</si>
  <si>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</si>
  <si>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</si>
  <si>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</si>
  <si>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</si>
  <si>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</si>
  <si>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</si>
  <si>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</si>
  <si>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</si>
  <si>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</si>
  <si>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</si>
  <si>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</si>
  <si>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</si>
  <si>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</si>
  <si>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</si>
  <si>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</si>
  <si>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</si>
  <si>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</si>
  <si>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</si>
  <si>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</si>
  <si>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</si>
  <si>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</si>
  <si>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</si>
  <si>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</si>
  <si>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</si>
  <si>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</si>
  <si>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</si>
  <si>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</si>
  <si>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</si>
  <si>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</si>
  <si>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</si>
  <si>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</si>
  <si>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</si>
  <si>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</si>
  <si>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</si>
  <si>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</si>
  <si>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</si>
  <si>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</si>
  <si>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</si>
  <si>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</si>
  <si>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</si>
  <si>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</si>
  <si>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</si>
  <si>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</si>
  <si>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</si>
  <si>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</si>
  <si>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</si>
  <si>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</si>
  <si>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</si>
  <si>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</si>
  <si>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</si>
  <si>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</si>
  <si>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</si>
  <si>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</si>
  <si>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</si>
  <si>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</si>
  <si>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</si>
  <si>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</si>
  <si>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</si>
  <si>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</si>
  <si>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</si>
  <si>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</si>
  <si>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</si>
  <si>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</si>
  <si>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</si>
  <si>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</si>
  <si>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</si>
  <si>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</si>
  <si>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</si>
  <si>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</si>
  <si>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</si>
  <si>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</si>
  <si>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</si>
  <si>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</si>
  <si>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</si>
  <si>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</si>
  <si>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</si>
  <si>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</si>
  <si>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</si>
  <si>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</si>
  <si>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</si>
  <si>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</si>
  <si>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</si>
  <si>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</si>
  <si>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</si>
  <si>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</si>
  <si>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</si>
  <si>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</si>
  <si>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</si>
  <si>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</si>
  <si>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</si>
  <si>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</si>
  <si>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</si>
  <si>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</si>
  <si>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</si>
  <si>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</si>
  <si>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</si>
  <si>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</si>
  <si>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</si>
  <si>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</si>
  <si>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</si>
  <si>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</si>
  <si>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</si>
  <si>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</si>
  <si>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</si>
  <si>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</si>
  <si>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</si>
  <si>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</si>
  <si>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</si>
  <si>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</si>
  <si>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</si>
  <si>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</si>
  <si>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</si>
  <si>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</si>
  <si>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</si>
  <si>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</si>
  <si>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</si>
  <si>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</si>
  <si>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</si>
  <si>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</si>
  <si>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</si>
  <si>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</si>
  <si>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</si>
  <si>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</si>
  <si>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</si>
  <si>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</si>
  <si>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</si>
  <si>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</si>
  <si>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</si>
  <si>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</si>
  <si>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</si>
  <si>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</si>
  <si>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</si>
  <si>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</si>
  <si>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</si>
  <si>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</si>
  <si>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</si>
  <si>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</si>
  <si>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</si>
  <si>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</si>
  <si>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</si>
  <si>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</si>
  <si>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</si>
  <si>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</si>
  <si>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</si>
  <si>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</si>
  <si>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</si>
  <si>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</si>
  <si>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</si>
  <si>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</si>
  <si>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</si>
  <si>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</si>
  <si>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</si>
  <si>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</si>
  <si>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</si>
  <si>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</si>
  <si>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</si>
  <si>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</si>
  <si>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</si>
  <si>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</si>
  <si>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</si>
  <si>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</si>
  <si>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</si>
  <si>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</si>
  <si>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</si>
  <si>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</si>
  <si>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</si>
  <si>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</si>
  <si>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</si>
  <si>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</si>
  <si>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</si>
  <si>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</si>
  <si>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</si>
  <si>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</si>
  <si>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</si>
  <si>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</si>
  <si>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</si>
  <si>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</si>
  <si>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</si>
  <si>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</si>
  <si>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</si>
  <si>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</si>
  <si>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</si>
  <si>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</si>
  <si>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</si>
  <si>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</si>
  <si>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</si>
  <si>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</si>
  <si>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</si>
  <si>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</si>
  <si>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</si>
  <si>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</si>
  <si>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</si>
  <si>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</si>
  <si>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</si>
  <si>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</si>
  <si>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</si>
  <si>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</si>
  <si>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</si>
  <si>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</si>
  <si>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</si>
  <si>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</si>
  <si>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</si>
  <si>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</si>
  <si>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</si>
  <si>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</si>
  <si>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</si>
  <si>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</si>
  <si>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</si>
  <si>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</si>
  <si>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</si>
  <si>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</si>
  <si>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</si>
  <si>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</si>
  <si>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</si>
  <si>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</si>
  <si>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</si>
  <si>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</si>
  <si>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</si>
  <si>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</si>
  <si>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</si>
  <si>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</si>
  <si>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</si>
  <si>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</si>
  <si>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</si>
  <si>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</si>
  <si>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</si>
  <si>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</si>
  <si>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</si>
  <si>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</si>
  <si>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</si>
  <si>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</si>
  <si>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</si>
  <si>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</si>
  <si>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</si>
  <si>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</si>
  <si>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</si>
  <si>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</si>
  <si>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</si>
  <si>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</si>
  <si>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</si>
  <si>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</si>
  <si>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</si>
  <si>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</si>
  <si>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</si>
  <si>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</si>
  <si>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</si>
  <si>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</si>
  <si>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</si>
  <si>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</si>
  <si>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</si>
  <si>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</si>
  <si>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</si>
  <si>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</si>
  <si>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</si>
  <si>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</si>
  <si>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</si>
  <si>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</si>
  <si>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</si>
  <si>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</si>
  <si>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</si>
  <si>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</si>
  <si>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</si>
  <si>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</si>
  <si>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</si>
  <si>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</si>
  <si>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</si>
  <si>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</si>
  <si>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</si>
  <si>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</si>
  <si>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</si>
  <si>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</si>
  <si>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</si>
  <si>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</si>
  <si>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</si>
  <si>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</si>
  <si>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</si>
  <si>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</si>
  <si>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</si>
  <si>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</si>
  <si>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</si>
  <si>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</si>
  <si>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</si>
  <si>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</si>
  <si>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</si>
  <si>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</si>
  <si>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</si>
  <si>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</si>
  <si>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</si>
  <si>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</si>
  <si>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</si>
  <si>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</si>
  <si>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</si>
  <si>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</si>
  <si>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</si>
  <si>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</si>
  <si>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</si>
  <si>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</si>
  <si>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</si>
  <si>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</si>
  <si>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</si>
  <si>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</si>
  <si>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</si>
  <si>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</si>
  <si>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</si>
  <si>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</si>
  <si>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</si>
  <si>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</si>
  <si>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</si>
  <si>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</si>
  <si>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</si>
  <si>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</si>
  <si>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</si>
  <si>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</si>
  <si>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</si>
  <si>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</si>
  <si>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</si>
  <si>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</si>
  <si>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</si>
  <si>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</si>
  <si>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</si>
  <si>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</si>
  <si>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</si>
  <si>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</si>
  <si>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</si>
  <si>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</si>
  <si>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</si>
  <si>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</si>
  <si>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</si>
  <si>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</si>
  <si>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</si>
  <si>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</si>
  <si>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</si>
  <si>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</si>
  <si>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</si>
  <si>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</si>
  <si>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</si>
  <si>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</si>
  <si>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</si>
  <si>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</si>
  <si>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</si>
  <si>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</si>
  <si>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</si>
  <si>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</si>
  <si>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</si>
  <si>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</si>
  <si>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</si>
  <si>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</si>
  <si>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</si>
  <si>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</si>
  <si>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</si>
  <si>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</si>
  <si>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</si>
  <si>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</si>
  <si>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</si>
  <si>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</si>
  <si>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</si>
  <si>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</si>
  <si>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</si>
  <si>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</si>
  <si>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</si>
  <si>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</si>
  <si>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</si>
  <si>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</si>
  <si>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</si>
  <si>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</si>
  <si>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</si>
  <si>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</si>
  <si>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</si>
  <si>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</si>
  <si>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</si>
  <si>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</si>
  <si>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</si>
  <si>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</si>
  <si>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</si>
  <si>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</si>
  <si>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</si>
  <si>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</si>
  <si>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</si>
  <si>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</si>
  <si>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</si>
  <si>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</si>
  <si>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</si>
  <si>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</si>
  <si>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</si>
  <si>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</si>
  <si>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</si>
  <si>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</si>
  <si>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</si>
  <si>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</si>
  <si>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</si>
  <si>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</si>
  <si>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</si>
  <si>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</si>
  <si>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</si>
  <si>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</si>
  <si>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</si>
  <si>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</si>
  <si>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</si>
  <si>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</si>
  <si>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</si>
  <si>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</si>
  <si>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</si>
  <si>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</si>
  <si>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</si>
  <si>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</si>
  <si>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</si>
  <si>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</si>
  <si>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</si>
  <si>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</si>
  <si>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</si>
  <si>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</si>
  <si>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</si>
  <si>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</si>
  <si>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</si>
  <si>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</si>
  <si>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</si>
  <si>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</si>
  <si>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</si>
  <si>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</si>
  <si>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</si>
  <si>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</si>
  <si>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</si>
  <si>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</si>
  <si>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</si>
  <si>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</si>
  <si>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</si>
  <si>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</si>
  <si>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</si>
  <si>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</si>
  <si>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</si>
  <si>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</si>
  <si>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</si>
  <si>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</si>
  <si>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</si>
  <si>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</si>
  <si>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</si>
  <si>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</si>
  <si>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</si>
  <si>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</si>
  <si>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</si>
  <si>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</si>
  <si>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</si>
  <si>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</si>
  <si>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</si>
  <si>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</si>
  <si>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</si>
  <si>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</si>
  <si>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</si>
  <si>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</si>
  <si>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</si>
  <si>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</si>
  <si>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</si>
  <si>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</si>
  <si>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</si>
  <si>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</si>
  <si>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</si>
  <si>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</si>
  <si>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</si>
  <si>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</si>
  <si>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</si>
  <si>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</si>
  <si>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</si>
  <si>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</si>
  <si>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</si>
  <si>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</si>
  <si>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</si>
  <si>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</si>
  <si>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</si>
  <si>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</si>
  <si>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</si>
  <si>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</si>
  <si>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</si>
  <si>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</si>
  <si>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</si>
  <si>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</si>
  <si>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</si>
  <si>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</si>
  <si>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</si>
  <si>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</si>
  <si>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</si>
  <si>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</si>
  <si>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</si>
  <si>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</si>
  <si>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</si>
  <si>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</si>
  <si>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</si>
  <si>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</si>
  <si>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</si>
  <si>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</si>
  <si>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</si>
  <si>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</si>
  <si>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</si>
  <si>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</si>
  <si>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</si>
  <si>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</si>
  <si>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</si>
  <si>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</si>
  <si>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</si>
  <si>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</si>
  <si>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</si>
  <si>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</si>
  <si>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</si>
  <si>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</si>
  <si>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</si>
  <si>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</si>
  <si>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</si>
  <si>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</si>
  <si>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</si>
  <si>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</si>
  <si>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</si>
  <si>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</si>
  <si>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</si>
  <si>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</si>
  <si>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</si>
  <si>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</si>
  <si>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</si>
  <si>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</si>
  <si>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</si>
  <si>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</si>
  <si>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</si>
  <si>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</si>
  <si>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</si>
  <si>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</si>
  <si>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</si>
  <si>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</si>
  <si>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</si>
  <si>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</si>
  <si>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</si>
  <si>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</si>
  <si>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</si>
  <si>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</si>
  <si>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</si>
  <si>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</si>
  <si>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</si>
  <si>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</si>
  <si>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</si>
  <si>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</si>
  <si>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</si>
  <si>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</si>
  <si>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</si>
  <si>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</si>
  <si>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</si>
  <si>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</si>
  <si>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</si>
  <si>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</si>
  <si>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</si>
  <si>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</si>
  <si>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</si>
  <si>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</si>
  <si>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</si>
  <si>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</si>
  <si>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</si>
  <si>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</si>
  <si>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</si>
  <si>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</si>
  <si>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</si>
  <si>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</si>
  <si>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</si>
  <si>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</si>
  <si>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</si>
  <si>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</si>
  <si>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</si>
  <si>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</si>
  <si>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</si>
  <si>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</si>
  <si>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</si>
  <si>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</si>
  <si>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</si>
  <si>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</si>
  <si>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</si>
  <si>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</si>
  <si>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</si>
  <si>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</si>
  <si>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</si>
  <si>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</si>
  <si>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</si>
  <si>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</si>
  <si>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</si>
  <si>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</si>
  <si>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</si>
  <si>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</si>
  <si>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</si>
  <si>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</si>
  <si>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</si>
  <si>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</si>
  <si>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</si>
  <si>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</si>
  <si>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</si>
  <si>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</si>
  <si>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</si>
  <si>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</si>
  <si>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</si>
  <si>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</si>
  <si>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</si>
  <si>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</si>
  <si>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</si>
  <si>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</si>
  <si>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</si>
  <si>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</si>
  <si>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</si>
  <si>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</si>
  <si>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</si>
  <si>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</si>
  <si>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</si>
  <si>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</si>
  <si>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</si>
  <si>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</si>
  <si>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</si>
  <si>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</si>
  <si>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</si>
  <si>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</si>
  <si>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</si>
  <si>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</si>
  <si>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</si>
  <si>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</si>
  <si>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</si>
  <si>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</si>
  <si>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</si>
  <si>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</si>
  <si>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</si>
  <si>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</si>
  <si>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</si>
  <si>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</si>
  <si>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</si>
  <si>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</si>
  <si>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</si>
  <si>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</si>
  <si>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</si>
  <si>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</si>
  <si>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</si>
  <si>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</si>
  <si>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</si>
  <si>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</si>
  <si>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</si>
  <si>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</si>
  <si>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</si>
  <si>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</si>
  <si>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</si>
  <si>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</si>
  <si>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</si>
  <si>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</si>
  <si>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</si>
  <si>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</si>
  <si>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</si>
  <si>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</si>
  <si>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</si>
  <si>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</si>
  <si>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</si>
  <si>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</si>
  <si>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</si>
  <si>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</si>
  <si>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</si>
  <si>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</si>
  <si>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</si>
  <si>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</si>
  <si>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</si>
  <si>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</si>
  <si>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</si>
  <si>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</si>
  <si>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</si>
  <si>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</si>
  <si>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</si>
  <si>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</si>
  <si>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</si>
  <si>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</si>
  <si>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</si>
  <si>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</si>
  <si>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</si>
  <si>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</si>
  <si>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</si>
  <si>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</si>
  <si>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</si>
  <si>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</si>
  <si>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</si>
  <si>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</si>
  <si>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</si>
  <si>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</si>
  <si>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</si>
  <si>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</si>
  <si>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</si>
  <si>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</si>
  <si>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</si>
  <si>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</si>
  <si>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</si>
  <si>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</si>
  <si>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</si>
  <si>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</si>
  <si>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</si>
  <si>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</si>
  <si>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</si>
  <si>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</si>
  <si>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</si>
  <si>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</si>
  <si>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</si>
  <si>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</si>
  <si>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</si>
  <si>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</si>
  <si>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</si>
  <si>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</si>
  <si>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</si>
  <si>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</si>
  <si>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</si>
  <si>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</si>
  <si>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</si>
  <si>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</si>
  <si>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</si>
  <si>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</si>
  <si>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</si>
  <si>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</si>
  <si>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</si>
  <si>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</si>
  <si>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</si>
  <si>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</si>
  <si>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</si>
  <si>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</si>
  <si>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</si>
  <si>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</si>
  <si>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</si>
  <si>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</si>
  <si>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</si>
  <si>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</si>
  <si>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</si>
  <si>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</si>
  <si>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</si>
  <si>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</si>
  <si>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</si>
  <si>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</si>
  <si>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</si>
  <si>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</si>
  <si>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</si>
  <si>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</si>
  <si>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</si>
  <si>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</si>
  <si>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</si>
  <si>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</si>
  <si>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</si>
  <si>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</si>
  <si>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</si>
  <si>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</si>
  <si>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</si>
  <si>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</si>
  <si>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</si>
  <si>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</si>
  <si>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</si>
  <si>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</si>
  <si>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</si>
  <si>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</si>
  <si>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</si>
  <si>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</si>
  <si>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</si>
  <si>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</si>
  <si>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</si>
  <si>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</si>
  <si>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</si>
  <si>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</si>
  <si>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</si>
  <si>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</si>
  <si>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</si>
  <si>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</si>
  <si>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</si>
  <si>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</si>
  <si>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</si>
  <si>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</si>
  <si>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</si>
  <si>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</si>
  <si>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</si>
  <si>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</si>
  <si>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</si>
  <si>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</si>
  <si>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</si>
  <si>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</si>
  <si>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</si>
  <si>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</si>
  <si>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</si>
  <si>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</si>
  <si>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</si>
  <si>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</si>
  <si>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</si>
  <si>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</si>
  <si>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</si>
  <si>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</si>
  <si>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</si>
  <si>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</si>
  <si>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</si>
  <si>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</si>
  <si>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</si>
  <si>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</si>
  <si>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</si>
  <si>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</si>
  <si>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</si>
  <si>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</si>
  <si>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</si>
  <si>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</si>
  <si>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</si>
  <si>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</si>
  <si>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</si>
  <si>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</si>
  <si>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</si>
  <si>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</si>
  <si>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</si>
  <si>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</si>
  <si>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</si>
  <si>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</si>
  <si>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</si>
  <si>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</si>
  <si>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</si>
  <si>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</si>
  <si>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</si>
  <si>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</si>
  <si>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</si>
  <si>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</si>
  <si>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</si>
  <si>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</si>
  <si>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</si>
  <si>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</si>
  <si>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</si>
  <si>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</si>
  <si>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</si>
  <si>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</si>
  <si>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</si>
  <si>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</si>
  <si>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</si>
  <si>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</si>
  <si>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</si>
  <si>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</si>
  <si>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</si>
  <si>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</si>
  <si>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</si>
  <si>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</si>
  <si>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</si>
  <si>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</si>
  <si>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</si>
  <si>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</si>
  <si>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</si>
  <si>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</si>
  <si>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</si>
  <si>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</si>
  <si>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</si>
  <si>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</si>
  <si>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</si>
  <si>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</si>
  <si>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</si>
  <si>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</si>
  <si>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</si>
  <si>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</si>
  <si>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</si>
  <si>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</si>
  <si>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</si>
  <si>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</si>
  <si>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</si>
  <si>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</si>
  <si>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</si>
  <si>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</si>
  <si>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</si>
  <si>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</si>
  <si>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</si>
  <si>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</si>
  <si>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</si>
  <si>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</si>
  <si>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</si>
  <si>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</si>
  <si>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</si>
  <si>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</si>
  <si>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</si>
  <si>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</si>
  <si>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</si>
  <si>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</si>
  <si>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</si>
  <si>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</si>
  <si>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</si>
  <si>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</si>
  <si>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</si>
  <si>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</si>
  <si>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</si>
  <si>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</si>
  <si>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</si>
  <si>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</si>
  <si>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</si>
  <si>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</si>
  <si>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</si>
  <si>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</si>
  <si>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</si>
  <si>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</si>
  <si>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</si>
  <si>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</si>
  <si>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</si>
  <si>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</si>
  <si>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</si>
  <si>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</si>
  <si>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</si>
  <si>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</si>
  <si>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</si>
  <si>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</si>
  <si>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</si>
  <si>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</si>
  <si>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</si>
  <si>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</si>
  <si>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</si>
  <si>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</si>
  <si>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</si>
  <si>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</si>
  <si>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</si>
  <si>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</si>
  <si>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</si>
  <si>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</si>
  <si>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</si>
  <si>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</si>
  <si>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</si>
  <si>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</si>
  <si>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</si>
  <si>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</si>
  <si>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</si>
  <si>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</si>
  <si>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</si>
  <si>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</si>
  <si>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</si>
  <si>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</si>
  <si>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</si>
  <si>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</si>
  <si>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</si>
  <si>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</si>
  <si>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</si>
  <si>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</si>
  <si>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</si>
  <si>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</si>
  <si>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</si>
  <si>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</si>
  <si>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</si>
  <si>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</si>
  <si>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</si>
  <si>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</si>
  <si>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</si>
  <si>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</si>
  <si>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</si>
  <si>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</si>
  <si>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</si>
  <si>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</si>
  <si>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</si>
  <si>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</si>
  <si>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</si>
  <si>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</si>
  <si>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</si>
  <si>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</si>
  <si>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</si>
  <si>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</si>
  <si>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</si>
  <si>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</si>
  <si>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</si>
  <si>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</si>
  <si>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</si>
  <si>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</si>
  <si>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</si>
  <si>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</si>
  <si>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</si>
  <si>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</si>
  <si>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</si>
  <si>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</si>
  <si>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</si>
  <si>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</si>
  <si>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</si>
  <si>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</si>
  <si>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</si>
  <si>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</si>
  <si>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</si>
  <si>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</si>
  <si>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</si>
  <si>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</si>
  <si>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</si>
  <si>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</si>
  <si>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</si>
  <si>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</si>
  <si>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</si>
  <si>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</si>
  <si>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</si>
  <si>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</si>
  <si>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</si>
  <si>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</si>
  <si>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</si>
  <si>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</si>
  <si>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</si>
  <si>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</si>
  <si>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</si>
  <si>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</si>
  <si>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</si>
  <si>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</si>
  <si>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</si>
  <si>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</si>
  <si>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</si>
  <si>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</si>
  <si>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</si>
  <si>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</si>
  <si>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</si>
  <si>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</si>
  <si>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</si>
  <si>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</si>
  <si>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</si>
  <si>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</si>
  <si>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</si>
  <si>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</si>
  <si>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</si>
  <si>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</si>
  <si>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</si>
  <si>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</si>
  <si>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</si>
  <si>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</si>
  <si>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</si>
  <si>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</si>
  <si>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</si>
  <si>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</si>
  <si>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</si>
  <si>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</si>
  <si>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</si>
  <si>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</si>
  <si>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</si>
  <si>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</si>
  <si>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</si>
  <si>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</si>
  <si>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</si>
  <si>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</si>
  <si>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</si>
  <si>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</si>
  <si>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</si>
  <si>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</si>
  <si>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</si>
  <si>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</si>
  <si>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</si>
  <si>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</si>
  <si>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</si>
  <si>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</si>
  <si>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</si>
  <si>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</si>
  <si>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</si>
  <si>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</si>
  <si>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</si>
  <si>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</si>
  <si>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</si>
  <si>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</si>
  <si>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</si>
  <si>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</si>
  <si>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</si>
  <si>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</si>
  <si>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</si>
  <si>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</si>
  <si>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</si>
  <si>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</si>
  <si>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</si>
  <si>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</si>
  <si>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</si>
  <si>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</si>
  <si>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</si>
  <si>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</si>
  <si>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</si>
  <si>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</si>
  <si>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</si>
  <si>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</si>
  <si>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</si>
  <si>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</si>
  <si>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</si>
  <si>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</si>
  <si>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</si>
  <si>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</si>
  <si>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</si>
  <si>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</si>
  <si>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</si>
  <si>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</si>
  <si>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</si>
  <si>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</si>
  <si>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</si>
  <si>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</si>
  <si>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</si>
  <si>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</si>
  <si>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</si>
  <si>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</si>
  <si>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</si>
  <si>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</si>
  <si>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</si>
  <si>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</si>
  <si>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</si>
  <si>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</si>
  <si>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</si>
  <si>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</si>
  <si>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</si>
  <si>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</si>
  <si>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</si>
  <si>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</si>
  <si>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</si>
  <si>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</si>
  <si>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</si>
  <si>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</si>
  <si>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</si>
  <si>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</si>
  <si>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</si>
  <si>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</si>
  <si>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</si>
  <si>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</si>
  <si>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</si>
  <si>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</si>
  <si>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</si>
  <si>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</si>
  <si>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</si>
  <si>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</si>
  <si>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</si>
  <si>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</si>
  <si>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</si>
  <si>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</si>
  <si>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</si>
  <si>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</si>
  <si>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</si>
  <si>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</si>
  <si>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</si>
  <si>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</si>
  <si>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</si>
  <si>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</si>
  <si>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</si>
  <si>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</si>
  <si>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</si>
  <si>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</si>
  <si>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</si>
  <si>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</si>
  <si>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</si>
  <si>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</si>
  <si>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</si>
  <si>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</si>
  <si>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</si>
  <si>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</si>
  <si>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</si>
  <si>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</si>
  <si>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</si>
  <si>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</si>
  <si>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</si>
  <si>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</si>
  <si>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</si>
  <si>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</si>
  <si>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</si>
  <si>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</si>
  <si>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</si>
  <si>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</si>
  <si>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</si>
  <si>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</si>
  <si>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</si>
  <si>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</si>
  <si>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</si>
  <si>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</si>
  <si>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</si>
  <si>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</si>
  <si>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</si>
  <si>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</si>
  <si>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</si>
  <si>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</si>
  <si>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</si>
  <si>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</si>
  <si>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</si>
  <si>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</si>
  <si>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</si>
  <si>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</si>
  <si>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</si>
  <si>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</si>
  <si>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</si>
  <si>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</si>
  <si>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</si>
  <si>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</si>
  <si>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</si>
  <si>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</si>
  <si>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</si>
  <si>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</si>
  <si>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</si>
  <si>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</si>
  <si>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</si>
  <si>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</si>
  <si>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</si>
  <si>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</si>
  <si>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</si>
  <si>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</si>
  <si>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</si>
  <si>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</si>
  <si>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</si>
  <si>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</si>
  <si>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</si>
  <si>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</si>
  <si>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</si>
  <si>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</si>
  <si>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</si>
  <si>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</si>
  <si>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</si>
  <si>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</si>
  <si>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</si>
  <si>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</si>
  <si>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</si>
  <si>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</si>
  <si>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</si>
  <si>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</si>
  <si>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</si>
  <si>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</si>
  <si>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</si>
  <si>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</si>
  <si>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</si>
  <si>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</si>
  <si>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</si>
  <si>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</si>
  <si>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</si>
  <si>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</si>
  <si>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</si>
  <si>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</si>
  <si>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</si>
  <si>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</si>
  <si>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</si>
  <si>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</si>
  <si>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</si>
  <si>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</si>
  <si>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</si>
  <si>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</si>
  <si>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</si>
  <si>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</si>
  <si>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</si>
  <si>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</si>
  <si>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</si>
  <si>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</si>
  <si>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</si>
  <si>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</si>
  <si>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</si>
  <si>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</si>
  <si>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</si>
  <si>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</si>
  <si>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</si>
  <si>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</si>
  <si>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</si>
  <si>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</si>
  <si>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</si>
  <si>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</si>
  <si>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</si>
  <si>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</si>
  <si>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</si>
  <si>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</si>
  <si>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</si>
  <si>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</si>
  <si>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</si>
  <si>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</si>
  <si>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</si>
  <si>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</si>
  <si>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</si>
  <si>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</si>
  <si>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</si>
  <si>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</si>
  <si>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</si>
  <si>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</si>
  <si>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</si>
  <si>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</si>
  <si>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</si>
  <si>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</si>
  <si>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</si>
  <si>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</si>
  <si>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</si>
  <si>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</si>
  <si>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</si>
  <si>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</si>
  <si>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</si>
  <si>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</si>
  <si>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</si>
  <si>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</si>
  <si>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</si>
  <si>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</si>
  <si>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</si>
  <si>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</si>
  <si>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</si>
  <si>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</si>
  <si>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</si>
  <si>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</si>
  <si>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</si>
  <si>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</si>
  <si>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</si>
  <si>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</si>
  <si>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</si>
  <si>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</si>
  <si>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</si>
  <si>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</si>
  <si>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</si>
  <si>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</si>
  <si>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</si>
  <si>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</si>
  <si>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</si>
  <si>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</si>
  <si>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</si>
  <si>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</si>
  <si>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</si>
  <si>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</si>
  <si>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</si>
  <si>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</si>
  <si>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</si>
  <si>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</si>
  <si>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</si>
  <si>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</si>
  <si>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</si>
  <si>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</si>
  <si>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</si>
  <si>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</si>
  <si>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</si>
  <si>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</si>
  <si>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</si>
  <si>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</si>
  <si>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</si>
  <si>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</si>
  <si>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</si>
  <si>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</si>
  <si>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</si>
  <si>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</si>
  <si>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</si>
  <si>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</si>
  <si>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</si>
  <si>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</si>
  <si>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</si>
  <si>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</si>
  <si>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</si>
  <si>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</si>
  <si>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</si>
  <si>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</si>
  <si>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</si>
  <si>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</si>
  <si>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</si>
  <si>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</si>
  <si>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</si>
  <si>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</si>
  <si>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</si>
  <si>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</si>
  <si>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</si>
  <si>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</si>
  <si>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</si>
  <si>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</si>
  <si>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</si>
  <si>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</si>
  <si>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</si>
  <si>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</si>
  <si>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</si>
  <si>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</si>
  <si>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</si>
  <si>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</si>
  <si>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</si>
  <si>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</si>
  <si>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</si>
  <si>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</si>
  <si>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</si>
  <si>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</si>
  <si>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</si>
  <si>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</si>
  <si>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</si>
  <si>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</si>
  <si>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</si>
  <si>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</si>
  <si>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</si>
  <si>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</si>
  <si>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</si>
  <si>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</si>
  <si>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</si>
  <si>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</si>
  <si>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</si>
  <si>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</si>
  <si>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</si>
  <si>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</si>
  <si>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</si>
  <si>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</si>
  <si>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</si>
  <si>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</si>
  <si>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</si>
  <si>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</si>
  <si>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</si>
  <si>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</si>
  <si>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</si>
  <si>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</si>
  <si>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</si>
  <si>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</si>
  <si>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</si>
  <si>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</si>
  <si>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</si>
  <si>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</si>
  <si>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</si>
  <si>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</si>
  <si>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</si>
  <si>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</si>
  <si>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</si>
  <si>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</si>
  <si>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</si>
  <si>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</si>
  <si>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</si>
  <si>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</si>
  <si>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</si>
  <si>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</si>
  <si>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</si>
  <si>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</si>
  <si>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</si>
  <si>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</si>
  <si>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</si>
  <si>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</si>
  <si>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</si>
  <si>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</si>
  <si>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</si>
  <si>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</si>
  <si>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</si>
  <si>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</si>
  <si>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</si>
  <si>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</si>
  <si>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</si>
  <si>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</si>
  <si>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</si>
  <si>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</si>
  <si>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</si>
  <si>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</si>
  <si>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</si>
  <si>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</si>
  <si>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</si>
  <si>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</si>
  <si>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</si>
  <si>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</si>
  <si>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</si>
  <si>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</si>
  <si>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</si>
  <si>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</si>
  <si>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</si>
  <si>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</si>
  <si>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</si>
  <si>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</si>
  <si>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</si>
  <si>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</si>
  <si>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</si>
  <si>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</si>
  <si>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</si>
  <si>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</si>
  <si>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</si>
  <si>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</si>
  <si>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</si>
  <si>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</si>
  <si>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</si>
  <si>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</si>
  <si>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</si>
  <si>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</si>
  <si>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</si>
  <si>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</si>
  <si>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</si>
  <si>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</si>
  <si>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</si>
  <si>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</si>
  <si>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</si>
  <si>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</si>
  <si>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</si>
  <si>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</si>
  <si>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</si>
  <si>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</si>
  <si>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</si>
  <si>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</si>
  <si>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</si>
  <si>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</si>
  <si>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</si>
  <si>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</si>
  <si>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</si>
  <si>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</si>
  <si>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</si>
  <si>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</si>
  <si>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</si>
  <si>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</si>
  <si>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</si>
  <si>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</si>
  <si>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</si>
  <si>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</si>
  <si>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</si>
  <si>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</si>
  <si>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</si>
  <si>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</si>
  <si>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</si>
  <si>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</si>
  <si>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</si>
  <si>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</si>
  <si>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</si>
  <si>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</si>
  <si>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</si>
  <si>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</si>
  <si>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</si>
  <si>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</si>
  <si>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</si>
  <si>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</si>
  <si>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</si>
  <si>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</si>
  <si>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</si>
  <si>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</si>
  <si>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</si>
  <si>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</si>
  <si>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</si>
  <si>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</si>
  <si>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</si>
  <si>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</si>
  <si>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</si>
  <si>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</si>
  <si>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</si>
  <si>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</si>
  <si>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</si>
  <si>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</si>
  <si>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</si>
  <si>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</si>
  <si>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</si>
  <si>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</si>
  <si>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</si>
  <si>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</si>
  <si>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</si>
  <si>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</si>
  <si>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</si>
  <si>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</si>
  <si>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</si>
  <si>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</si>
  <si>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</si>
  <si>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</si>
  <si>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</si>
  <si>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</si>
  <si>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</si>
  <si>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</si>
  <si>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</si>
  <si>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</si>
  <si>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</si>
  <si>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</si>
  <si>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</si>
  <si>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</si>
  <si>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</si>
  <si>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</si>
  <si>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</si>
  <si>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</si>
  <si>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</si>
  <si>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</si>
  <si>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</si>
  <si>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</si>
  <si>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</si>
  <si>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</si>
  <si>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</si>
  <si>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</si>
  <si>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</si>
  <si>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</si>
  <si>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</si>
  <si>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</si>
  <si>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</si>
  <si>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</si>
  <si>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</si>
  <si>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</si>
  <si>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</si>
  <si>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</si>
  <si>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</si>
  <si>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</si>
  <si>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</si>
  <si>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</si>
  <si>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</si>
  <si>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</si>
  <si>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</si>
  <si>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</si>
  <si>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</si>
  <si>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</si>
  <si>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</si>
  <si>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</si>
  <si>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</si>
  <si>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</si>
  <si>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</si>
  <si>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</si>
  <si>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</si>
  <si>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</si>
  <si>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</si>
  <si>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</si>
  <si>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</si>
  <si>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</si>
  <si>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</si>
  <si>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</si>
  <si>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</si>
  <si>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</si>
  <si>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</si>
  <si>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</si>
  <si>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</si>
  <si>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</si>
  <si>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</si>
  <si>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</si>
  <si>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</si>
  <si>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</si>
  <si>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</si>
  <si>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</si>
  <si>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</si>
  <si>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</si>
  <si>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</si>
  <si>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</si>
  <si>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</si>
  <si>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</si>
  <si>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</si>
  <si>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</si>
  <si>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</si>
  <si>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</si>
  <si>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</si>
  <si>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</si>
  <si>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</si>
  <si>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</si>
  <si>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</si>
  <si>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</si>
  <si>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</si>
  <si>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</si>
  <si>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</si>
  <si>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</si>
  <si>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</si>
  <si>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</si>
  <si>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</si>
  <si>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</si>
  <si>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</si>
  <si>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</si>
  <si>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</si>
  <si>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</si>
  <si>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</si>
  <si>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</si>
  <si>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</si>
  <si>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</si>
  <si>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</si>
  <si>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</si>
  <si>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</si>
  <si>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</si>
  <si>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</si>
  <si>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</si>
  <si>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</si>
  <si>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</si>
  <si>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</si>
  <si>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</si>
  <si>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</si>
  <si>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</si>
  <si>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</si>
  <si>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</si>
  <si>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</si>
  <si>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</si>
  <si>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</si>
  <si>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</si>
  <si>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</si>
  <si>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</si>
  <si>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</si>
  <si>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</si>
  <si>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</si>
  <si>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</si>
  <si>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</si>
  <si>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</si>
  <si>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</si>
  <si>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</si>
  <si>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</si>
  <si>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</si>
  <si>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</si>
  <si>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</si>
  <si>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</si>
  <si>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</si>
  <si>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</si>
  <si>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</si>
  <si>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</si>
  <si>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</si>
  <si>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</si>
  <si>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</si>
  <si>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</si>
  <si>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</si>
  <si>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</si>
  <si>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</si>
  <si>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</si>
  <si>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</si>
  <si>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</si>
  <si>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</si>
  <si>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</si>
  <si>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</si>
  <si>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</si>
  <si>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</si>
  <si>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</si>
  <si>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</si>
  <si>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</si>
  <si>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</si>
  <si>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</si>
  <si>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</si>
  <si>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</si>
  <si>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</si>
  <si>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</si>
  <si>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</si>
  <si>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</si>
  <si>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</si>
  <si>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</si>
  <si>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</si>
  <si>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</si>
  <si>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</si>
  <si>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</si>
  <si>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</si>
  <si>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</si>
  <si>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</si>
  <si>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</si>
  <si>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</si>
  <si>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</si>
  <si>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</si>
  <si>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</si>
  <si>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</si>
  <si>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</si>
  <si>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</si>
  <si>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</si>
  <si>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</si>
  <si>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</si>
  <si>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</si>
  <si>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</si>
  <si>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</si>
  <si>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</si>
  <si>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</si>
  <si>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</si>
  <si>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</si>
  <si>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</si>
  <si>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</si>
  <si>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</si>
  <si>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</si>
  <si>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</si>
  <si>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</si>
  <si>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</si>
  <si>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</si>
  <si>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</si>
  <si>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</si>
  <si>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</si>
  <si>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</si>
  <si>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</si>
  <si>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</si>
  <si>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</si>
  <si>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</si>
  <si>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</si>
  <si>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</si>
  <si>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</si>
  <si>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</si>
  <si>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</si>
  <si>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</si>
  <si>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</si>
  <si>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</si>
  <si>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</si>
  <si>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</si>
  <si>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</si>
  <si>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</si>
  <si>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</si>
  <si>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</si>
  <si>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</si>
  <si>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</si>
  <si>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</si>
  <si>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</si>
  <si>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</si>
  <si>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</si>
  <si>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</si>
  <si>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</si>
  <si>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</si>
  <si>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</si>
  <si>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</si>
  <si>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</si>
  <si>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</si>
  <si>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</si>
  <si>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</si>
  <si>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</si>
  <si>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</si>
  <si>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</si>
  <si>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</si>
  <si>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</si>
  <si>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</si>
  <si>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</si>
  <si>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</si>
  <si>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</si>
  <si>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</si>
  <si>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</si>
  <si>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</si>
  <si>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</si>
  <si>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</si>
  <si>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</si>
  <si>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</si>
  <si>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</si>
  <si>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</si>
  <si>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</si>
  <si>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</si>
  <si>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</si>
  <si>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</si>
  <si>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</si>
  <si>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</si>
  <si>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</si>
  <si>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</si>
  <si>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</si>
  <si>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</si>
  <si>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</si>
  <si>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</si>
  <si>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</si>
  <si>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</si>
  <si>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</si>
  <si>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</si>
  <si>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</si>
  <si>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</si>
  <si>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</si>
  <si>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</si>
  <si>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</si>
  <si>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</si>
  <si>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</si>
  <si>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</si>
  <si>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</si>
  <si>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</si>
  <si>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</si>
  <si>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</si>
  <si>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</si>
  <si>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</si>
  <si>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</si>
  <si>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</si>
  <si>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</si>
  <si>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</si>
  <si>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</si>
  <si>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</si>
  <si>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</si>
  <si>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</si>
  <si>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</si>
  <si>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</si>
  <si>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</si>
  <si>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</si>
  <si>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</si>
  <si>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</si>
  <si>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</si>
  <si>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</si>
  <si>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</si>
  <si>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</si>
  <si>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</si>
  <si>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</si>
  <si>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</si>
  <si>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</si>
  <si>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</si>
  <si>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</si>
  <si>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</si>
  <si>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</si>
  <si>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</si>
  <si>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</si>
  <si>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</si>
  <si>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</si>
  <si>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</si>
  <si>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</si>
  <si>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</si>
  <si>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</si>
  <si>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</si>
  <si>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</si>
  <si>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</si>
  <si>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</si>
  <si>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</si>
  <si>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</si>
  <si>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</si>
  <si>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</si>
  <si>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</si>
  <si>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</si>
  <si>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</si>
  <si>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</si>
  <si>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</si>
  <si>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</si>
  <si>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</si>
  <si>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</si>
  <si>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</si>
  <si>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</si>
  <si>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</si>
  <si>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</si>
  <si>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</si>
  <si>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</si>
  <si>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</si>
  <si>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</si>
  <si>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</si>
  <si>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</si>
  <si>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</si>
  <si>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</si>
  <si>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</si>
  <si>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</si>
  <si>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</si>
  <si>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</si>
  <si>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</si>
  <si>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</si>
  <si>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</si>
  <si>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</si>
  <si>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</si>
  <si>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</si>
  <si>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</si>
  <si>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</si>
  <si>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</si>
  <si>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</si>
  <si>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</si>
  <si>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</si>
  <si>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</si>
  <si>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</si>
  <si>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</si>
  <si>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</si>
  <si>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</si>
  <si>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</si>
  <si>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</si>
  <si>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</si>
  <si>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</si>
  <si>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</si>
  <si>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</si>
  <si>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</si>
  <si>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</si>
  <si>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</si>
  <si>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</si>
  <si>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</si>
  <si>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</si>
  <si>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</si>
  <si>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</si>
  <si>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</si>
  <si>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</si>
  <si>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</si>
  <si>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</si>
  <si>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</si>
  <si>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</si>
  <si>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</si>
  <si>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</si>
  <si>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</si>
  <si>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</si>
  <si>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</si>
  <si>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</si>
  <si>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</si>
  <si>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</si>
  <si>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</si>
  <si>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</si>
  <si>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</si>
  <si>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</si>
  <si>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</si>
  <si>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</si>
  <si>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</si>
  <si>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</si>
  <si>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</si>
  <si>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</si>
  <si>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</si>
  <si>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</si>
  <si>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</si>
  <si>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</si>
  <si>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</si>
  <si>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</si>
  <si>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</si>
  <si>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</si>
  <si>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</si>
  <si>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</si>
  <si>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</si>
  <si>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</si>
  <si>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</si>
  <si>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</si>
  <si>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</si>
  <si>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</si>
  <si>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</si>
  <si>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</si>
  <si>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</si>
  <si>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</si>
  <si>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</si>
  <si>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</si>
  <si>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</si>
  <si>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</si>
  <si>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</si>
  <si>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</si>
  <si>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</si>
  <si>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</si>
  <si>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</si>
  <si>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</si>
  <si>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</si>
  <si>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</si>
  <si>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</si>
  <si>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</si>
  <si>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</si>
  <si>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</si>
  <si>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</si>
  <si>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</si>
  <si>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</si>
  <si>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</si>
  <si>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</si>
  <si>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</si>
  <si>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</si>
  <si>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</si>
  <si>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</si>
  <si>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</si>
  <si>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</si>
  <si>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</si>
  <si>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</si>
  <si>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</si>
  <si>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</si>
  <si>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</si>
  <si>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</si>
  <si>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</si>
  <si>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</si>
  <si>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</si>
  <si>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</si>
  <si>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</si>
  <si>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</si>
  <si>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</si>
  <si>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</si>
  <si>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</si>
  <si>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</si>
  <si>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</si>
  <si>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</si>
  <si>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</si>
  <si>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</si>
  <si>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</si>
  <si>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</si>
  <si>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</si>
  <si>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</si>
  <si>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</si>
  <si>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</si>
  <si>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</si>
  <si>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</si>
  <si>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</si>
  <si>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</si>
  <si>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</si>
  <si>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</si>
  <si>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</si>
  <si>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</si>
  <si>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</si>
  <si>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</si>
  <si>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</si>
  <si>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</si>
  <si>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</si>
  <si>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</si>
  <si>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</si>
  <si>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</si>
  <si>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</si>
  <si>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</si>
  <si>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</si>
  <si>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</si>
  <si>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</si>
  <si>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</si>
  <si>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</si>
  <si>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</si>
  <si>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</si>
  <si>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</si>
  <si>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</si>
  <si>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</si>
  <si>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</si>
  <si>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</si>
  <si>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</si>
  <si>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</si>
  <si>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</si>
  <si>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</si>
  <si>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</si>
  <si>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</si>
  <si>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</si>
  <si>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</si>
  <si>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</si>
  <si>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</si>
  <si>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</si>
  <si>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</si>
  <si>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</si>
  <si>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</si>
  <si>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</si>
  <si>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</si>
  <si>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</si>
  <si>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</si>
  <si>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</si>
  <si>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</si>
  <si>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</si>
  <si>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</si>
  <si>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</si>
  <si>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</si>
  <si>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</si>
  <si>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</si>
  <si>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</si>
  <si>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</si>
  <si>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</si>
  <si>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</si>
  <si>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</si>
  <si>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</si>
  <si>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</si>
  <si>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</si>
  <si>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</si>
  <si>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</si>
  <si>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</si>
  <si>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</si>
  <si>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</si>
  <si>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</si>
  <si>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</si>
  <si>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</si>
  <si>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</si>
  <si>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</si>
  <si>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</si>
  <si>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</si>
  <si>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</si>
  <si>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</si>
  <si>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</si>
  <si>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</si>
  <si>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</si>
  <si>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</si>
  <si>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</si>
  <si>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</si>
  <si>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</si>
  <si>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</si>
  <si>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</si>
  <si>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</si>
  <si>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</si>
  <si>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</si>
  <si>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</si>
  <si>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</si>
  <si>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</si>
  <si>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</si>
  <si>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</si>
  <si>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</si>
  <si>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</si>
  <si>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</si>
  <si>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</si>
  <si>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</si>
  <si>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</si>
  <si>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</si>
  <si>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</si>
  <si>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</si>
  <si>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</si>
  <si>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</si>
  <si>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</si>
  <si>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</si>
  <si>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</si>
  <si>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</si>
  <si>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</si>
  <si>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</si>
  <si>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</si>
  <si>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</si>
  <si>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</si>
  <si>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</si>
  <si>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</si>
  <si>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</si>
  <si>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</si>
  <si>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</si>
  <si>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</si>
  <si>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</si>
  <si>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</si>
  <si>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</si>
  <si>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</si>
  <si>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</si>
  <si>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</si>
  <si>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</si>
  <si>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</si>
  <si>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</si>
  <si>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</si>
  <si>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</si>
  <si>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</si>
  <si>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</si>
  <si>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</si>
  <si>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</si>
  <si>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</si>
  <si>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</si>
  <si>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</si>
  <si>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</si>
  <si>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</si>
  <si>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</si>
  <si>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</si>
  <si>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</si>
  <si>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</si>
  <si>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</si>
  <si>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</si>
  <si>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</si>
  <si>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</si>
  <si>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</si>
  <si>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</si>
  <si>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</si>
  <si>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</si>
  <si>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</si>
  <si>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</si>
  <si>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</si>
  <si>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</si>
  <si>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</si>
  <si>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</si>
  <si>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</si>
  <si>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</si>
  <si>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</si>
  <si>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</si>
  <si>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</si>
  <si>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</si>
  <si>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</si>
  <si>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</si>
  <si>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</si>
  <si>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</si>
  <si>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</si>
  <si>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</si>
  <si>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</si>
  <si>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</si>
  <si>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</si>
  <si>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</si>
  <si>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</si>
  <si>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</si>
  <si>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</si>
  <si>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</si>
  <si>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</si>
  <si>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</si>
  <si>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</si>
  <si>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</si>
  <si>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</si>
  <si>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</si>
  <si>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</si>
  <si>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</si>
  <si>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</si>
  <si>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</si>
  <si>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</si>
  <si>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</si>
  <si>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</si>
  <si>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</si>
  <si>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</si>
  <si>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</si>
  <si>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</si>
  <si>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</si>
  <si>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</si>
  <si>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</si>
  <si>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</si>
  <si>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</si>
  <si>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</si>
  <si>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</si>
  <si>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</si>
  <si>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</si>
  <si>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</si>
  <si>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</si>
  <si>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</si>
  <si>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</si>
  <si>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</si>
  <si>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</si>
  <si>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</si>
  <si>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</si>
  <si>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</si>
  <si>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</si>
  <si>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</si>
  <si>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</si>
  <si>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</si>
  <si>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</si>
  <si>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</si>
  <si>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</si>
  <si>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</si>
  <si>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</si>
  <si>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</si>
  <si>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</si>
  <si>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</si>
  <si>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</si>
  <si>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</si>
  <si>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</si>
  <si>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</si>
  <si>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</si>
  <si>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</si>
  <si>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</si>
  <si>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</si>
  <si>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</si>
  <si>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</si>
  <si>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</si>
  <si>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</si>
  <si>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</si>
  <si>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</si>
  <si>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</si>
  <si>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</si>
  <si>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</si>
  <si>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</si>
  <si>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</si>
  <si>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</si>
  <si>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</si>
  <si>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</si>
  <si>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</si>
  <si>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</si>
  <si>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</si>
  <si>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</si>
  <si>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</si>
  <si>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</si>
  <si>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</si>
  <si>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</si>
  <si>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</si>
  <si>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</si>
  <si>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</si>
  <si>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</si>
  <si>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</si>
  <si>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</si>
  <si>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</si>
  <si>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</si>
  <si>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</si>
  <si>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</si>
  <si>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</si>
  <si>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</si>
  <si>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</si>
  <si>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</si>
  <si>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</si>
  <si>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</si>
  <si>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</si>
  <si>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</si>
  <si>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</si>
  <si>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</si>
  <si>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</si>
  <si>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</si>
  <si>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</si>
  <si>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</si>
  <si>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</si>
  <si>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</si>
  <si>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</si>
  <si>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</si>
  <si>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</si>
  <si>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</si>
  <si>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</si>
  <si>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</si>
  <si>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</si>
  <si>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</si>
  <si>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</si>
  <si>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</si>
  <si>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</si>
  <si>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</si>
  <si>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</si>
  <si>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</si>
  <si>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</si>
  <si>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</si>
  <si>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</si>
  <si>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</si>
  <si>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</si>
  <si>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</si>
  <si>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</si>
  <si>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</si>
  <si>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</si>
  <si>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</si>
  <si>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</si>
  <si>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</si>
  <si>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</si>
  <si>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</si>
  <si>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</si>
  <si>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</si>
  <si>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</si>
  <si>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</si>
  <si>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</si>
  <si>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</si>
  <si>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</si>
  <si>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</si>
  <si>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</si>
  <si>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</si>
  <si>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</si>
  <si>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</si>
  <si>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</si>
  <si>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</si>
  <si>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</si>
  <si>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</si>
  <si>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</si>
  <si>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</si>
  <si>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</si>
  <si>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</si>
  <si>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</si>
  <si>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</si>
  <si>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</si>
  <si>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</si>
  <si>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</si>
  <si>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</si>
  <si>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</si>
  <si>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</si>
  <si>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</si>
  <si>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</si>
  <si>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</si>
  <si>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</si>
  <si>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</si>
  <si>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</si>
  <si>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</si>
  <si>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</si>
  <si>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</si>
  <si>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</si>
  <si>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</si>
  <si>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</si>
  <si>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</si>
  <si>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</si>
  <si>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</si>
  <si>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</si>
  <si>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</si>
  <si>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</si>
  <si>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</si>
  <si>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</si>
  <si>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</si>
  <si>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</si>
  <si>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</si>
  <si>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</si>
  <si>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</si>
  <si>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</si>
  <si>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</si>
  <si>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</si>
  <si>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</si>
  <si>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</si>
  <si>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</si>
  <si>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</si>
  <si>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</si>
  <si>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</si>
  <si>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</si>
  <si>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</si>
  <si>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</si>
  <si>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</si>
  <si>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</si>
  <si>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</si>
  <si>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</si>
  <si>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</si>
  <si>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</si>
  <si>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</si>
  <si>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</si>
  <si>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</si>
  <si>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</si>
  <si>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</si>
  <si>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</si>
  <si>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</si>
  <si>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</si>
  <si>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</si>
  <si>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</si>
  <si>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</si>
  <si>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</si>
  <si>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</si>
  <si>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</si>
  <si>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</si>
  <si>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</si>
  <si>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</si>
  <si>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</si>
  <si>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</si>
  <si>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</si>
  <si>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</si>
  <si>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</si>
  <si>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</si>
  <si>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</si>
  <si>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</si>
  <si>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</si>
  <si>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</si>
  <si>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</si>
  <si>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</si>
  <si>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</si>
  <si>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</si>
  <si>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</si>
  <si>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</si>
  <si>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</si>
  <si>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</si>
  <si>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</si>
  <si>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</si>
  <si>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</si>
  <si>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</si>
  <si>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</si>
  <si>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</si>
  <si>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</si>
  <si>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</si>
  <si>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</si>
  <si>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</si>
  <si>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</si>
  <si>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</si>
  <si>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</si>
  <si>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</si>
  <si>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</si>
  <si>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</si>
  <si>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</si>
  <si>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</si>
  <si>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</si>
  <si>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</si>
  <si>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</si>
  <si>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</si>
  <si>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</si>
  <si>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</si>
  <si>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</si>
  <si>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</si>
  <si>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</si>
  <si>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</si>
  <si>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</si>
  <si>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</si>
  <si>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</si>
  <si>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</si>
  <si>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</si>
  <si>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</si>
  <si>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</si>
  <si>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</si>
  <si>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</si>
  <si>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</si>
  <si>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</si>
  <si>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</si>
  <si>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</si>
  <si>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</si>
  <si>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</si>
  <si>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</si>
  <si>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</si>
  <si>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</si>
  <si>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</si>
  <si>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</si>
  <si>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</si>
  <si>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</si>
  <si>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</si>
  <si>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</si>
  <si>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</si>
  <si>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</si>
  <si>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</si>
  <si>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</si>
  <si>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</si>
  <si>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</si>
  <si>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</si>
  <si>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</si>
  <si>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</si>
  <si>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</si>
  <si>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</si>
  <si>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</si>
  <si>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</si>
  <si>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</si>
  <si>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</si>
  <si>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</si>
  <si>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</si>
  <si>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</si>
  <si>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</si>
  <si>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</si>
  <si>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</si>
  <si>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</si>
  <si>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</si>
  <si>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</si>
  <si>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</si>
  <si>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</si>
  <si>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</si>
  <si>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</si>
  <si>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</si>
  <si>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</si>
  <si>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</si>
  <si>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</si>
  <si>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</si>
  <si>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</si>
  <si>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</si>
  <si>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</si>
  <si>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</si>
  <si>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</si>
  <si>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</si>
  <si>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</si>
  <si>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</si>
  <si>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</si>
  <si>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</si>
  <si>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</si>
  <si>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</si>
  <si>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</si>
  <si>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</si>
  <si>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</si>
  <si>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</si>
  <si>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</si>
  <si>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</si>
  <si>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</si>
  <si>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</si>
  <si>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</si>
  <si>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</si>
  <si>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</si>
  <si>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</si>
  <si>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</si>
  <si>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</si>
  <si>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</si>
  <si>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</si>
  <si>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</si>
  <si>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</si>
  <si>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</si>
  <si>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</si>
  <si>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</si>
  <si>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</si>
  <si>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</si>
  <si>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</si>
  <si>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</si>
  <si>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</si>
  <si>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</si>
  <si>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</si>
  <si>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</si>
  <si>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</si>
  <si>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</si>
  <si>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</si>
  <si>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</si>
  <si>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</si>
  <si>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</si>
  <si>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</si>
  <si>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</si>
  <si>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</si>
  <si>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</si>
  <si>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</si>
  <si>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</si>
  <si>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</si>
  <si>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</si>
  <si>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</si>
  <si>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</si>
  <si>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</si>
  <si>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</si>
  <si>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</si>
  <si>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</si>
  <si>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</si>
  <si>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</si>
  <si>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</si>
  <si>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</si>
  <si>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</si>
  <si>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</si>
  <si>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</si>
  <si>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</si>
  <si>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</si>
  <si>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</si>
  <si>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</si>
  <si>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</si>
  <si>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</si>
  <si>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</si>
  <si>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</si>
  <si>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</si>
  <si>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</si>
  <si>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</si>
  <si>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</si>
  <si>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</si>
  <si>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</si>
  <si>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</si>
  <si>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</si>
  <si>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</si>
  <si>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</si>
  <si>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</si>
  <si>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</si>
  <si>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</si>
  <si>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</si>
  <si>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</si>
  <si>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</si>
  <si>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</si>
  <si>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</si>
  <si>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</si>
  <si>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</si>
  <si>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</si>
  <si>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</si>
  <si>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</si>
  <si>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</si>
  <si>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</si>
  <si>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</si>
  <si>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</si>
  <si>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</si>
  <si>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</si>
  <si>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</si>
  <si>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</si>
  <si>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</si>
  <si>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</si>
  <si>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</si>
  <si>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</si>
  <si>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</si>
  <si>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</si>
  <si>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</si>
  <si>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</si>
  <si>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</si>
  <si>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</si>
  <si>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</si>
  <si>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</si>
  <si>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</si>
  <si>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</si>
  <si>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</si>
  <si>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</si>
  <si>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</si>
  <si>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</si>
  <si>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</si>
  <si>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</si>
  <si>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</si>
  <si>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</si>
  <si>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</si>
  <si>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</si>
  <si>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</si>
  <si>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</si>
  <si>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</si>
  <si>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</si>
  <si>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</si>
  <si>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</si>
  <si>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</si>
  <si>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</si>
  <si>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</si>
  <si>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</si>
  <si>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</si>
  <si>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</si>
  <si>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</si>
  <si>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</si>
  <si>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</si>
  <si>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</si>
  <si>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</si>
  <si>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</si>
  <si>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</si>
  <si>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</si>
  <si>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</si>
  <si>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</si>
  <si>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</si>
  <si>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</si>
  <si>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</si>
  <si>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</si>
  <si>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</si>
  <si>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</si>
  <si>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</si>
  <si>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</si>
  <si>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</si>
  <si>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</si>
  <si>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</si>
  <si>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</si>
  <si>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</si>
  <si>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</si>
  <si>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</si>
  <si>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</si>
  <si>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</si>
  <si>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</si>
  <si>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</si>
  <si>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</si>
  <si>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</si>
  <si>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</si>
  <si>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</si>
  <si>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</si>
  <si>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</si>
  <si>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</si>
  <si>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</si>
  <si>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</si>
  <si>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</si>
  <si>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</si>
  <si>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</si>
  <si>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</si>
  <si>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</si>
  <si>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</si>
  <si>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</si>
  <si>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</si>
  <si>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</si>
  <si>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</si>
  <si>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</si>
  <si>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</si>
  <si>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</si>
  <si>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</si>
  <si>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</si>
  <si>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</si>
  <si>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</si>
  <si>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</si>
  <si>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</si>
  <si>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</si>
  <si>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</si>
  <si>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</si>
  <si>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</si>
  <si>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</si>
  <si>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</si>
  <si>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</si>
  <si>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</si>
  <si>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</si>
  <si>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</si>
  <si>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</si>
  <si>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</si>
  <si>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</si>
  <si>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</si>
  <si>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</si>
  <si>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</si>
  <si>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</si>
  <si>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</si>
  <si>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</si>
  <si>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</si>
  <si>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</si>
  <si>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</si>
  <si>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</si>
  <si>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</si>
  <si>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</si>
  <si>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</si>
  <si>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</si>
  <si>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</si>
  <si>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</si>
  <si>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</si>
  <si>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</si>
  <si>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</si>
  <si>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</si>
  <si>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</si>
  <si>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</si>
  <si>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</si>
  <si>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</si>
  <si>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</si>
  <si>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</si>
  <si>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</si>
  <si>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</si>
  <si>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</si>
  <si>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</si>
  <si>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</si>
  <si>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</si>
  <si>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</si>
  <si>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</si>
  <si>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</si>
  <si>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</si>
  <si>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</si>
  <si>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</si>
  <si>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</si>
  <si>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</si>
  <si>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</si>
  <si>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</si>
  <si>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</si>
  <si>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</si>
  <si>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</si>
  <si>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</si>
  <si>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</si>
  <si>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</si>
  <si>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</si>
  <si>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</si>
  <si>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</si>
  <si>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</si>
  <si>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</si>
  <si>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</si>
  <si>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</si>
  <si>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</si>
  <si>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</si>
  <si>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</si>
  <si>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</si>
  <si>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</si>
  <si>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</si>
  <si>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</si>
  <si>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</si>
  <si>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</si>
  <si>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</si>
  <si>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</si>
  <si>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</si>
  <si>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</si>
  <si>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</si>
  <si>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</si>
  <si>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</si>
  <si>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</si>
  <si>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</si>
  <si>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</si>
  <si>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</si>
  <si>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</si>
  <si>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</si>
  <si>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</si>
  <si>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</si>
  <si>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</si>
  <si>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</si>
  <si>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</si>
  <si>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</si>
  <si>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</si>
  <si>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</si>
  <si>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</si>
  <si>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</si>
  <si>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</si>
  <si>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</si>
  <si>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</si>
  <si>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</si>
  <si>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</si>
  <si>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</si>
  <si>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</si>
  <si>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</si>
  <si>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</si>
  <si>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</si>
  <si>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</si>
  <si>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</si>
  <si>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</si>
  <si>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</si>
  <si>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</si>
  <si>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</si>
  <si>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</si>
  <si>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</si>
  <si>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</si>
  <si>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</si>
  <si>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</si>
  <si>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</si>
  <si>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</si>
  <si>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</si>
  <si>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</si>
  <si>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</si>
  <si>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</si>
  <si>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</si>
  <si>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</si>
  <si>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</si>
  <si>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</si>
  <si>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</si>
  <si>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</si>
  <si>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</si>
  <si>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</si>
  <si>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</si>
  <si>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</si>
  <si>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</si>
  <si>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</si>
  <si>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</si>
  <si>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</si>
  <si>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</si>
  <si>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</si>
  <si>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</si>
  <si>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</si>
  <si>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</si>
  <si>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</si>
  <si>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</si>
  <si>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</si>
  <si>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</si>
  <si>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</si>
  <si>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</si>
  <si>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</si>
  <si>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</si>
  <si>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</si>
  <si>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</si>
  <si>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</si>
  <si>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</si>
  <si>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</si>
  <si>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</si>
  <si>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</si>
  <si>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</si>
  <si>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</si>
  <si>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</si>
  <si>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</si>
  <si>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</si>
  <si>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</si>
  <si>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</si>
  <si>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</si>
  <si>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</si>
  <si>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</si>
  <si>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</si>
  <si>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</si>
  <si>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</si>
  <si>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</si>
  <si>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</si>
  <si>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</si>
  <si>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</si>
  <si>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</si>
  <si>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</si>
  <si>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</si>
  <si>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</si>
  <si>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</si>
  <si>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</si>
  <si>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</si>
  <si>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</si>
  <si>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</si>
  <si>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</si>
  <si>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</si>
  <si>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</si>
  <si>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</si>
  <si>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</si>
  <si>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</si>
  <si>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</si>
  <si>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</si>
  <si>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</si>
  <si>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</si>
  <si>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</si>
  <si>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</si>
  <si>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</si>
  <si>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</si>
  <si>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</si>
  <si>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</si>
  <si>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</si>
  <si>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</si>
  <si>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</si>
  <si>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</si>
  <si>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</si>
  <si>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</si>
  <si>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</si>
  <si>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</si>
  <si>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</si>
  <si>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</si>
  <si>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</si>
  <si>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</si>
  <si>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</si>
  <si>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</si>
  <si>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</si>
  <si>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</si>
  <si>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</si>
  <si>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</si>
  <si>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</si>
  <si>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</si>
  <si>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</si>
  <si>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</si>
  <si>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</si>
  <si>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</si>
  <si>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</si>
  <si>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</si>
  <si>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</si>
  <si>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</si>
  <si>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</si>
  <si>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</si>
  <si>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</si>
  <si>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</si>
  <si>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</si>
  <si>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</si>
  <si>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</si>
  <si>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</si>
  <si>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</si>
  <si>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</si>
  <si>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</si>
  <si>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</si>
  <si>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</si>
  <si>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</si>
  <si>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</si>
  <si>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</si>
  <si>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</si>
  <si>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</si>
  <si>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</si>
  <si>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</si>
  <si>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</si>
  <si>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</si>
  <si>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</si>
  <si>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</si>
  <si>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</si>
  <si>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</si>
  <si>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</si>
  <si>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</si>
  <si>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</si>
  <si>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</si>
  <si>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</si>
  <si>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</si>
  <si>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</si>
  <si>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</si>
  <si>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</si>
  <si>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</si>
  <si>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</si>
  <si>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</si>
  <si>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</si>
  <si>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</si>
  <si>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</si>
  <si>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</si>
  <si>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</si>
  <si>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</si>
  <si>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</si>
  <si>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</si>
  <si>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</si>
  <si>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</si>
  <si>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</si>
  <si>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</si>
  <si>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</si>
  <si>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</si>
  <si>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</si>
  <si>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</si>
  <si>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</si>
  <si>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</si>
  <si>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</si>
  <si>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</si>
  <si>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</si>
  <si>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</si>
  <si>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</si>
  <si>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</si>
  <si>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</si>
  <si>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</si>
  <si>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</si>
  <si>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</si>
  <si>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</si>
  <si>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</si>
  <si>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</si>
  <si>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</si>
  <si>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</si>
  <si>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</si>
  <si>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</si>
  <si>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</si>
  <si>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</si>
  <si>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</si>
  <si>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</si>
  <si>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</si>
  <si>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</si>
  <si>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</si>
  <si>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</si>
  <si>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</si>
  <si>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</si>
  <si>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</si>
  <si>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</si>
  <si>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</si>
  <si>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</si>
  <si>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</si>
  <si>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</si>
  <si>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</si>
  <si>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</si>
  <si>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</si>
  <si>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</si>
  <si>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</si>
  <si>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</si>
  <si>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</si>
  <si>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</si>
  <si>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</si>
  <si>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</si>
  <si>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</si>
  <si>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</si>
  <si>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</si>
  <si>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</si>
  <si>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</si>
  <si>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</si>
  <si>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</si>
  <si>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</si>
  <si>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</si>
  <si>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</si>
  <si>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</si>
  <si>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</si>
  <si>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</si>
  <si>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</si>
  <si>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</si>
  <si>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</si>
  <si>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</si>
  <si>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</si>
  <si>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</si>
  <si>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</si>
  <si>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</si>
  <si>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</si>
  <si>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</si>
  <si>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</si>
  <si>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</si>
  <si>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</si>
  <si>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</si>
  <si>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</si>
  <si>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</si>
  <si>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</si>
  <si>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</si>
  <si>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</si>
  <si>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</si>
  <si>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</si>
  <si>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</si>
  <si>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</si>
  <si>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</si>
  <si>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</si>
  <si>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</si>
  <si>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</si>
  <si>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</si>
  <si>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</si>
  <si>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</si>
  <si>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</si>
  <si>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</si>
  <si>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</si>
  <si>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</si>
  <si>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</si>
  <si>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</si>
  <si>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</si>
  <si>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</si>
  <si>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</si>
  <si>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</si>
  <si>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</si>
  <si>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</si>
  <si>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</si>
  <si>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</si>
  <si>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</si>
  <si>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</si>
  <si>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</si>
  <si>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</si>
  <si>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</si>
  <si>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</si>
  <si>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</si>
  <si>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</si>
  <si>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</si>
  <si>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</si>
  <si>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</si>
  <si>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</si>
  <si>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</si>
  <si>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</si>
  <si>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</si>
  <si>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</si>
  <si>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</si>
  <si>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</si>
  <si>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</si>
  <si>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</si>
  <si>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</si>
  <si>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</si>
  <si>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</si>
  <si>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</si>
  <si>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</si>
  <si>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</si>
  <si>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</si>
  <si>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</si>
  <si>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</si>
  <si>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</si>
  <si>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</si>
  <si>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</si>
  <si>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</si>
  <si>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</si>
  <si>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</si>
  <si>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</si>
  <si>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</si>
  <si>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</si>
  <si>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</si>
  <si>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</si>
  <si>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</si>
  <si>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</si>
  <si>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</si>
  <si>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</si>
  <si>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</si>
  <si>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</si>
  <si>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</si>
  <si>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</si>
  <si>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</si>
  <si>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</si>
  <si>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</si>
  <si>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</si>
  <si>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</si>
  <si>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</si>
  <si>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</si>
  <si>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</si>
  <si>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</si>
  <si>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</si>
  <si>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</si>
  <si>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</si>
  <si>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</si>
  <si>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</si>
  <si>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</si>
  <si>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</si>
  <si>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</si>
  <si>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</si>
  <si>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</si>
  <si>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</si>
  <si>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</si>
  <si>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</si>
  <si>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</si>
  <si>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</si>
  <si>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</si>
  <si>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</si>
  <si>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</si>
  <si>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</si>
  <si>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</si>
  <si>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</si>
  <si>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</si>
  <si>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</si>
  <si>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</si>
  <si>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</si>
  <si>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</si>
  <si>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</si>
  <si>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</si>
  <si>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</si>
  <si>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</si>
  <si>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</si>
  <si>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</si>
  <si>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</si>
  <si>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</si>
  <si>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</si>
  <si>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</si>
  <si>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</si>
  <si>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</si>
  <si>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</si>
  <si>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</si>
  <si>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</si>
  <si>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</si>
  <si>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</si>
  <si>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</si>
  <si>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</si>
  <si>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</si>
  <si>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</si>
  <si>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</si>
  <si>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</si>
  <si>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</si>
  <si>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</si>
  <si>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</si>
  <si>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</si>
  <si>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</si>
  <si>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</si>
  <si>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</si>
  <si>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</si>
  <si>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</si>
  <si>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</si>
  <si>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</si>
  <si>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</si>
  <si>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</si>
  <si>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</si>
  <si>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</si>
  <si>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</si>
  <si>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</si>
  <si>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</si>
  <si>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</si>
  <si>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</si>
  <si>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</si>
  <si>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</si>
  <si>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</si>
  <si>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</si>
  <si>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</si>
  <si>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</si>
  <si>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</si>
  <si>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</si>
  <si>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</si>
  <si>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</si>
  <si>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</si>
  <si>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</si>
  <si>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</si>
  <si>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</si>
  <si>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</si>
  <si>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</si>
  <si>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</si>
  <si>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</si>
  <si>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</si>
  <si>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</si>
  <si>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</si>
  <si>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</si>
  <si>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</si>
  <si>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</si>
  <si>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</si>
  <si>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</si>
  <si>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</si>
  <si>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</si>
  <si>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</si>
  <si>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</si>
  <si>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</si>
  <si>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</si>
  <si>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</si>
  <si>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</si>
  <si>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</si>
  <si>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</si>
  <si>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</si>
  <si>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</si>
  <si>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</si>
  <si>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</si>
  <si>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</si>
  <si>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</si>
  <si>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</si>
  <si>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</si>
  <si>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</si>
  <si>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</si>
  <si>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</si>
  <si>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</si>
  <si>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</si>
  <si>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</si>
  <si>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</si>
  <si>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</si>
  <si>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</si>
  <si>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</si>
  <si>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</si>
  <si>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</si>
  <si>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</si>
  <si>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</si>
  <si>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</si>
  <si>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</si>
  <si>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</si>
  <si>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</si>
  <si>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</si>
  <si>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</si>
  <si>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</si>
  <si>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</si>
  <si>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</si>
  <si>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</si>
  <si>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</si>
  <si>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</si>
  <si>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</si>
  <si>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</si>
  <si>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</si>
  <si>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</si>
  <si>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</si>
  <si>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</si>
  <si>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</si>
  <si>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</si>
  <si>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</si>
  <si>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</si>
  <si>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</si>
  <si>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</si>
  <si>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</si>
  <si>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</si>
  <si>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</si>
  <si>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</si>
  <si>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</si>
  <si>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</si>
  <si>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</si>
  <si>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</si>
  <si>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</si>
  <si>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</si>
  <si>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</si>
  <si>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</si>
  <si>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</si>
  <si>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</si>
  <si>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</si>
  <si>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</si>
  <si>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</si>
  <si>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</si>
  <si>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</si>
  <si>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</si>
  <si>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</si>
  <si>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</si>
  <si>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</si>
  <si>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</si>
  <si>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</si>
  <si>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</si>
  <si>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</si>
  <si>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</si>
  <si>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</si>
  <si>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</si>
  <si>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</si>
  <si>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</si>
  <si>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</si>
  <si>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</si>
  <si>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</si>
  <si>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</si>
  <si>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</si>
  <si>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</si>
  <si>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</si>
  <si>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</si>
  <si>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</si>
  <si>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</si>
  <si>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</si>
  <si>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</si>
  <si>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</si>
  <si>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</si>
  <si>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</si>
  <si>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</si>
  <si>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</si>
  <si>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</si>
  <si>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</si>
  <si>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</si>
  <si>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</si>
  <si>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</si>
  <si>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</si>
  <si>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</si>
  <si>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</si>
  <si>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</si>
  <si>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</si>
  <si>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</si>
  <si>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</si>
  <si>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</si>
  <si>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</si>
  <si>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</si>
  <si>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</si>
  <si>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</si>
  <si>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</si>
  <si>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</si>
  <si>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</si>
  <si>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</si>
  <si>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</si>
  <si>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</si>
  <si>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</si>
  <si>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</si>
  <si>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</si>
  <si>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</si>
  <si>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</si>
  <si>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</si>
  <si>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</si>
  <si>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</si>
  <si>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</si>
  <si>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</si>
  <si>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</si>
  <si>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</si>
  <si>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</si>
  <si>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</si>
  <si>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</si>
  <si>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</si>
  <si>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</si>
  <si>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</si>
  <si>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</si>
  <si>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</si>
  <si>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</si>
  <si>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</si>
  <si>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</si>
  <si>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</si>
  <si>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</si>
  <si>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</si>
  <si>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</si>
  <si>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</si>
  <si>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</si>
  <si>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</si>
  <si>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</si>
  <si>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</si>
  <si>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</si>
  <si>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</si>
  <si>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</si>
  <si>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</si>
  <si>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</si>
  <si>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</si>
  <si>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</si>
  <si>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</si>
  <si>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</si>
  <si>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</si>
  <si>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</si>
  <si>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</si>
  <si>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</si>
  <si>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</si>
  <si>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</si>
  <si>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</si>
  <si>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</si>
  <si>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</si>
  <si>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</si>
  <si>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</si>
  <si>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</si>
  <si>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</si>
  <si>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</si>
  <si>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</si>
  <si>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</si>
  <si>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</si>
  <si>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</si>
  <si>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</si>
  <si>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</si>
  <si>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</si>
  <si>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</si>
  <si>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</si>
  <si>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</si>
  <si>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</si>
  <si>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</si>
  <si>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</si>
  <si>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</si>
  <si>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</si>
  <si>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</si>
  <si>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</si>
  <si>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</si>
  <si>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</si>
  <si>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</si>
  <si>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</si>
  <si>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</si>
  <si>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</si>
  <si>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</si>
  <si>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</si>
  <si>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</si>
  <si>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</si>
  <si>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</si>
  <si>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</si>
  <si>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</si>
  <si>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</si>
  <si>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</si>
  <si>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</si>
  <si>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</si>
  <si>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</si>
  <si>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</si>
  <si>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</si>
  <si>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</si>
  <si>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</si>
  <si>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</si>
  <si>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</si>
  <si>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</si>
  <si>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</si>
  <si>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</si>
  <si>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</si>
  <si>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</si>
  <si>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</si>
  <si>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</si>
  <si>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</si>
  <si>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</si>
  <si>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</si>
  <si>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</si>
  <si>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</si>
  <si>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</si>
  <si>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</si>
  <si>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</si>
  <si>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</si>
  <si>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</si>
  <si>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</si>
  <si>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</si>
  <si>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</si>
  <si>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</si>
  <si>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</si>
  <si>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</si>
  <si>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</si>
  <si>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</si>
  <si>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</si>
  <si>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</si>
  <si>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</si>
  <si>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</si>
  <si>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</si>
  <si>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</si>
  <si>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</si>
  <si>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</si>
  <si>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</si>
  <si>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</si>
  <si>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</si>
  <si>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</si>
  <si>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</si>
  <si>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</si>
  <si>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</si>
  <si>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</si>
  <si>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</si>
  <si>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</si>
  <si>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</si>
  <si>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</si>
  <si>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</si>
  <si>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</si>
  <si>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</si>
  <si>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</si>
  <si>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</si>
  <si>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</si>
  <si>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</si>
  <si>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</si>
  <si>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</si>
  <si>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</si>
  <si>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</si>
  <si>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</si>
  <si>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</si>
  <si>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</si>
  <si>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</si>
  <si>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</si>
  <si>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</si>
  <si>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</si>
  <si>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</si>
  <si>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</si>
  <si>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</si>
  <si>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</si>
  <si>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</si>
  <si>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</si>
  <si>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</si>
  <si>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</si>
  <si>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</si>
  <si>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</si>
  <si>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</si>
  <si>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</si>
  <si>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</si>
  <si>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</si>
  <si>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</si>
  <si>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</si>
  <si>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</si>
  <si>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</si>
  <si>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</si>
  <si>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</si>
  <si>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</si>
  <si>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</si>
  <si>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</si>
  <si>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</si>
  <si>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</si>
  <si>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</si>
  <si>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</si>
  <si>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</si>
  <si>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</si>
  <si>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</si>
  <si>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</si>
  <si>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</si>
  <si>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</si>
  <si>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</si>
  <si>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</si>
  <si>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</si>
  <si>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</si>
  <si>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</si>
  <si>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</si>
  <si>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</si>
  <si>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</si>
  <si>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</si>
  <si>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</si>
  <si>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</si>
  <si>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</si>
  <si>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</si>
  <si>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</si>
  <si>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</si>
  <si>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</si>
  <si>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</si>
  <si>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</si>
  <si>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</si>
  <si>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</si>
  <si>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</si>
  <si>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</si>
  <si>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</si>
  <si>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</si>
  <si>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</si>
  <si>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</si>
  <si>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</si>
  <si>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</si>
  <si>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</si>
  <si>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</si>
  <si>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</si>
  <si>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</si>
  <si>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</si>
  <si>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</si>
  <si>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</si>
  <si>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</si>
  <si>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</si>
  <si>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</si>
  <si>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</si>
  <si>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</si>
  <si>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</si>
  <si>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</si>
  <si>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</si>
  <si>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</si>
  <si>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</si>
  <si>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</si>
  <si>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</si>
  <si>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</si>
  <si>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</si>
  <si>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</si>
  <si>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</si>
  <si>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</si>
  <si>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</si>
  <si>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</si>
  <si>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</si>
  <si>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</si>
  <si>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</si>
  <si>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</si>
  <si>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</si>
  <si>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</si>
  <si>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</si>
  <si>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</si>
  <si>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</si>
  <si>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</si>
  <si>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</si>
  <si>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</si>
  <si>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</si>
  <si>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</si>
  <si>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</si>
  <si>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</si>
  <si>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</si>
  <si>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</si>
  <si>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</si>
  <si>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</si>
  <si>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</si>
  <si>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</si>
  <si>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</si>
  <si>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</si>
  <si>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</si>
  <si>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</si>
  <si>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</si>
  <si>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</si>
  <si>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</si>
  <si>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</si>
  <si>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</si>
  <si>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</si>
  <si>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</si>
  <si>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</si>
  <si>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</si>
  <si>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</si>
  <si>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</si>
  <si>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</si>
  <si>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</si>
  <si>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</si>
  <si>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</si>
  <si>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</si>
  <si>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</si>
  <si>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</si>
  <si>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</si>
  <si>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</si>
  <si>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</si>
  <si>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</si>
  <si>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</si>
  <si>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</si>
  <si>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</si>
  <si>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</si>
  <si>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</si>
  <si>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</si>
  <si>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</si>
  <si>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</si>
  <si>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</si>
  <si>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</si>
  <si>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</si>
  <si>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</si>
  <si>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</si>
  <si>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</si>
  <si>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</si>
  <si>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</si>
  <si>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</si>
  <si>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</si>
  <si>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</si>
  <si>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</si>
  <si>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</si>
  <si>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</si>
  <si>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</si>
  <si>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</si>
  <si>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</si>
  <si>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</si>
  <si>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</si>
  <si>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</si>
  <si>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</si>
  <si>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</si>
  <si>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</si>
  <si>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</si>
  <si>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</si>
  <si>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</si>
  <si>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</si>
  <si>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</si>
  <si>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</si>
  <si>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</si>
  <si>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</si>
  <si>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</si>
  <si>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</si>
  <si>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</si>
  <si>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</si>
  <si>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</si>
  <si>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</si>
  <si>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</si>
  <si>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</si>
  <si>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</si>
  <si>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</si>
  <si>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</si>
  <si>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</si>
  <si>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</si>
  <si>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</si>
  <si>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</si>
  <si>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</si>
  <si>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</si>
  <si>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</si>
  <si>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</si>
  <si>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</si>
  <si>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</si>
  <si>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</si>
  <si>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</si>
  <si>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</si>
  <si>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</si>
  <si>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</si>
  <si>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</si>
  <si>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</si>
  <si>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</si>
  <si>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</si>
  <si>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</si>
  <si>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</si>
  <si>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</si>
  <si>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</si>
  <si>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</si>
  <si>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</si>
  <si>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</si>
  <si>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</si>
  <si>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</si>
  <si>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</si>
  <si>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</si>
  <si>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</si>
  <si>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</si>
  <si>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</si>
  <si>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</si>
  <si>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</si>
  <si>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</si>
  <si>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</si>
  <si>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</si>
  <si>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</si>
  <si>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</si>
  <si>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</si>
  <si>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</si>
  <si>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</si>
  <si>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</si>
  <si>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</si>
  <si>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</si>
  <si>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</si>
  <si>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</si>
  <si>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</si>
  <si>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</si>
  <si>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</si>
  <si>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</si>
  <si>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</si>
  <si>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</si>
  <si>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</si>
  <si>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</si>
  <si>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</si>
  <si>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</si>
  <si>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</si>
  <si>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</si>
  <si>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</si>
  <si>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</si>
  <si>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</si>
  <si>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</si>
  <si>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</si>
  <si>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</si>
  <si>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</si>
  <si>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</si>
  <si>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</si>
  <si>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</si>
  <si>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</si>
  <si>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</si>
  <si>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</si>
  <si>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</si>
  <si>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</si>
  <si>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</si>
  <si>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</si>
  <si>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</si>
  <si>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</si>
  <si>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</si>
  <si>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</si>
  <si>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</si>
  <si>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</si>
  <si>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</si>
  <si>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</si>
  <si>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</si>
  <si>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</si>
  <si>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</si>
  <si>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</si>
  <si>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</si>
  <si>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</si>
  <si>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</si>
  <si>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</si>
  <si>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</si>
  <si>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</si>
  <si>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</si>
  <si>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</si>
  <si>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</si>
  <si>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</si>
  <si>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</si>
  <si>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</si>
  <si>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</si>
  <si>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</si>
  <si>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</si>
  <si>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</si>
  <si>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</si>
  <si>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</si>
  <si>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</si>
  <si>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</si>
  <si>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</si>
  <si>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</si>
  <si>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</si>
  <si>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</si>
  <si>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</si>
  <si>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</si>
  <si>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</si>
  <si>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</si>
  <si>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</si>
  <si>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</si>
  <si>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</si>
  <si>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</si>
  <si>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</si>
  <si>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</si>
  <si>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</si>
  <si>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</si>
  <si>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</si>
  <si>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</si>
  <si>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</si>
  <si>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</si>
  <si>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</si>
  <si>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</si>
  <si>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</si>
  <si>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</si>
  <si>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</si>
  <si>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</si>
  <si>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</si>
  <si>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</si>
  <si>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</si>
  <si>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</si>
  <si>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</si>
  <si>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</si>
  <si>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</si>
  <si>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</si>
  <si>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</si>
  <si>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</si>
  <si>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</si>
  <si>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</si>
  <si>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</si>
  <si>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</si>
  <si>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</si>
  <si>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</si>
  <si>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</si>
  <si>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</si>
  <si>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</si>
  <si>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</si>
  <si>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</si>
  <si>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</si>
  <si>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</si>
  <si>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</si>
  <si>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</si>
  <si>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</si>
  <si>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</si>
  <si>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</si>
  <si>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</si>
  <si>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</si>
  <si>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</si>
  <si>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</si>
  <si>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</si>
  <si>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</si>
  <si>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</si>
  <si>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</si>
  <si>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</si>
  <si>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</si>
  <si>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</si>
  <si>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</si>
  <si>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</si>
  <si>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</si>
  <si>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</si>
  <si>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</si>
  <si>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</si>
  <si>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</si>
  <si>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</si>
  <si>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</si>
  <si>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</si>
  <si>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</si>
  <si>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</si>
  <si>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</si>
  <si>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</si>
  <si>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</si>
  <si>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</si>
  <si>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</si>
  <si>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</si>
  <si>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</si>
  <si>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</si>
  <si>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</si>
  <si>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</si>
  <si>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</si>
  <si>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</si>
  <si>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</si>
  <si>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</si>
  <si>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</si>
  <si>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</si>
  <si>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</si>
  <si>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</si>
  <si>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</si>
  <si>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</si>
  <si>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</si>
  <si>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</si>
  <si>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</si>
  <si>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</si>
  <si>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</si>
  <si>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</si>
  <si>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</si>
  <si>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</si>
  <si>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</si>
  <si>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</si>
  <si>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</si>
  <si>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</si>
  <si>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</si>
  <si>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</si>
  <si>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</si>
  <si>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</si>
  <si>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</si>
  <si>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</si>
  <si>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</si>
  <si>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</si>
  <si>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</si>
  <si>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</si>
  <si>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</si>
  <si>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</si>
  <si>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</si>
  <si>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</si>
  <si>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</si>
  <si>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</si>
  <si>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</si>
  <si>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</si>
  <si>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</si>
  <si>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</si>
  <si>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</si>
  <si>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</si>
  <si>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</si>
  <si>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</si>
  <si>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</si>
  <si>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</si>
  <si>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</si>
  <si>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</si>
  <si>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</si>
  <si>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</si>
  <si>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</si>
  <si>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</si>
  <si>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</si>
  <si>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</si>
  <si>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</si>
  <si>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</si>
  <si>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</si>
  <si>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</si>
  <si>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</si>
  <si>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</si>
  <si>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</si>
  <si>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</si>
  <si>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</si>
  <si>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</si>
  <si>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</si>
  <si>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</si>
  <si>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</si>
  <si>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</si>
  <si>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</si>
  <si>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</si>
  <si>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</si>
  <si>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</si>
  <si>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</si>
  <si>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</si>
  <si>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</si>
  <si>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</si>
  <si>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</si>
  <si>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</si>
  <si>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</si>
  <si>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</si>
  <si>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</si>
  <si>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</si>
  <si>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</si>
  <si>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</si>
  <si>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</si>
  <si>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</si>
  <si>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</si>
  <si>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</si>
  <si>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</si>
  <si>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</si>
  <si>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</si>
  <si>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</si>
  <si>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</si>
  <si>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</si>
  <si>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</si>
  <si>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</si>
  <si>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</si>
  <si>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</si>
  <si>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</si>
  <si>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</si>
  <si>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</si>
  <si>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</si>
  <si>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</si>
  <si>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</si>
  <si>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</si>
  <si>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</si>
  <si>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</si>
  <si>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</si>
  <si>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</si>
  <si>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</si>
  <si>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</si>
  <si>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</si>
  <si>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</si>
  <si>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</si>
  <si>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</si>
  <si>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</si>
  <si>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</si>
  <si>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</si>
  <si>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</si>
  <si>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</si>
  <si>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</si>
  <si>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</si>
  <si>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</si>
  <si>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</si>
  <si>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</si>
  <si>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</si>
  <si>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</si>
  <si>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</si>
  <si>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</si>
  <si>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</si>
  <si>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</si>
  <si>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</si>
  <si>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</si>
  <si>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</si>
  <si>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</si>
  <si>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</si>
  <si>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</si>
  <si>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</si>
  <si>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</si>
  <si>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</si>
  <si>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</si>
  <si>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</si>
  <si>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</si>
  <si>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</si>
  <si>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</si>
  <si>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</si>
  <si>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</si>
  <si>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</si>
  <si>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</si>
  <si>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</si>
  <si>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</si>
  <si>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</si>
  <si>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</si>
  <si>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</si>
  <si>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</si>
  <si>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</si>
  <si>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</si>
  <si>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</si>
  <si>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</si>
  <si>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</si>
  <si>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</si>
  <si>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</si>
  <si>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</si>
  <si>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</si>
  <si>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</si>
  <si>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</si>
  <si>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</si>
  <si>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</si>
  <si>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</si>
  <si>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</si>
  <si>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</si>
  <si>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</si>
  <si>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</si>
  <si>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</si>
  <si>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</si>
  <si>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</si>
  <si>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</si>
  <si>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</si>
  <si>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</si>
  <si>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</si>
  <si>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</si>
  <si>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</si>
  <si>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</si>
  <si>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</si>
  <si>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</si>
  <si>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</si>
  <si>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</si>
  <si>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</si>
  <si>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</si>
  <si>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</si>
  <si>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</si>
  <si>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</si>
  <si>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</si>
  <si>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</si>
  <si>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</si>
  <si>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</si>
  <si>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</si>
  <si>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</si>
  <si>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</si>
  <si>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</si>
  <si>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</si>
  <si>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</si>
  <si>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</si>
  <si>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</si>
  <si>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</si>
  <si>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</si>
  <si>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</si>
  <si>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</si>
  <si>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</si>
  <si>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</si>
  <si>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</si>
  <si>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</si>
  <si>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</si>
  <si>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</si>
  <si>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</si>
  <si>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</si>
  <si>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</si>
  <si>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</si>
  <si>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</si>
  <si>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</si>
  <si>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</si>
  <si>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</si>
  <si>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</si>
  <si>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</si>
  <si>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</si>
  <si>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</si>
  <si>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</si>
  <si>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</si>
  <si>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</si>
  <si>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</si>
  <si>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</si>
  <si>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</si>
  <si>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</si>
  <si>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</si>
  <si>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</si>
  <si>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</si>
  <si>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</si>
  <si>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</si>
  <si>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</si>
  <si>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</si>
  <si>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</si>
  <si>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</si>
  <si>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</si>
  <si>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</si>
  <si>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</si>
  <si>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</si>
  <si>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</si>
  <si>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</si>
  <si>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</si>
  <si>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</si>
  <si>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</si>
  <si>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</si>
  <si>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</si>
  <si>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</si>
  <si>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</si>
  <si>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</si>
  <si>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</si>
  <si>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</si>
  <si>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</si>
  <si>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</si>
  <si>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</si>
  <si>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</si>
  <si>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</si>
  <si>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</si>
  <si>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</si>
  <si>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</si>
  <si>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</si>
  <si>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</si>
  <si>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</si>
  <si>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</si>
  <si>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</si>
  <si>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</si>
  <si>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</si>
  <si>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</si>
  <si>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</si>
  <si>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</si>
  <si>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</si>
  <si>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</si>
  <si>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</si>
  <si>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</si>
  <si>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</si>
  <si>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</si>
  <si>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</si>
  <si>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</si>
  <si>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</si>
  <si>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</si>
  <si>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</si>
  <si>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</si>
  <si>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</si>
  <si>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</si>
  <si>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</si>
  <si>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</si>
  <si>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</si>
  <si>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</si>
  <si>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</si>
  <si>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</si>
  <si>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</si>
  <si>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</si>
  <si>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</si>
  <si>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</si>
  <si>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</si>
  <si>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</si>
  <si>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</si>
  <si>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</si>
  <si>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</si>
  <si>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</si>
  <si>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</si>
  <si>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</si>
  <si>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</si>
  <si>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</si>
  <si>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</si>
  <si>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</si>
  <si>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</si>
  <si>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</si>
  <si>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</si>
  <si>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</si>
  <si>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</si>
  <si>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</si>
  <si>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</si>
  <si>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</si>
  <si>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</si>
  <si>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</si>
  <si>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</si>
  <si>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</si>
  <si>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</si>
  <si>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</si>
  <si>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</si>
  <si>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</si>
  <si>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</si>
  <si>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</si>
  <si>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</si>
  <si>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</si>
  <si>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</si>
  <si>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</si>
  <si>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</si>
  <si>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</si>
  <si>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</si>
  <si>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</si>
  <si>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</si>
  <si>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</si>
  <si>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</si>
  <si>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</si>
  <si>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</si>
  <si>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</si>
  <si>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</si>
  <si>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</si>
  <si>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</si>
  <si>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</si>
  <si>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</si>
  <si>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</si>
  <si>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</si>
  <si>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</si>
  <si>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</si>
  <si>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</si>
  <si>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</si>
  <si>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</si>
  <si>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</si>
  <si>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</si>
  <si>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</si>
  <si>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</si>
  <si>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</si>
  <si>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</si>
  <si>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</si>
  <si>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</si>
  <si>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</si>
  <si>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</si>
  <si>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</si>
  <si>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</si>
  <si>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</si>
  <si>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</si>
  <si>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</si>
  <si>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</si>
  <si>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</si>
  <si>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</si>
  <si>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</si>
  <si>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</si>
  <si>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</si>
  <si>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</si>
  <si>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</si>
  <si>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</si>
  <si>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</si>
  <si>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</si>
  <si>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</si>
  <si>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</si>
  <si>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</si>
  <si>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</si>
  <si>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</si>
  <si>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</si>
  <si>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</si>
  <si>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</si>
  <si>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</si>
  <si>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</si>
  <si>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</si>
  <si>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</si>
  <si>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</si>
  <si>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</si>
  <si>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</si>
  <si>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</si>
  <si>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</si>
  <si>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</si>
  <si>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</si>
  <si>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</si>
  <si>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</si>
  <si>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</si>
  <si>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</si>
  <si>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</si>
  <si>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</si>
  <si>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</si>
  <si>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</si>
  <si>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</si>
  <si>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</si>
  <si>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</si>
  <si>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</si>
  <si>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</si>
  <si>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</si>
  <si>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</si>
  <si>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</si>
  <si>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</si>
  <si>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</si>
  <si>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</si>
  <si>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</si>
  <si>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</si>
  <si>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</si>
  <si>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</si>
  <si>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</si>
  <si>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</si>
  <si>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</si>
  <si>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</si>
  <si>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</si>
  <si>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</si>
  <si>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</si>
  <si>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</si>
  <si>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</si>
  <si>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</si>
  <si>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</si>
  <si>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</si>
  <si>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</si>
  <si>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</si>
  <si>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</si>
  <si>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</si>
  <si>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</si>
  <si>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</si>
  <si>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</si>
  <si>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</si>
  <si>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</si>
  <si>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</si>
  <si>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</si>
  <si>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</si>
  <si>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</si>
  <si>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</si>
  <si>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</si>
  <si>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</si>
  <si>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</si>
  <si>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</si>
  <si>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</si>
  <si>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</si>
  <si>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</si>
  <si>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</si>
  <si>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</si>
  <si>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</si>
  <si>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</si>
  <si>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</si>
  <si>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</si>
  <si>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</si>
  <si>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</si>
  <si>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</si>
  <si>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</si>
  <si>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</si>
  <si>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</si>
  <si>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</si>
  <si>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</si>
  <si>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</si>
  <si>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</si>
  <si>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</si>
  <si>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</si>
  <si>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</si>
  <si>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</si>
  <si>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</si>
  <si>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</si>
  <si>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</si>
  <si>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</si>
  <si>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</si>
  <si>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</si>
  <si>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</si>
  <si>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</si>
  <si>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</si>
  <si>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</si>
  <si>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</si>
  <si>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</si>
  <si>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</si>
  <si>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</si>
  <si>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</si>
  <si>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</si>
  <si>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</si>
  <si>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</si>
  <si>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</si>
  <si>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</si>
  <si>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</si>
  <si>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</si>
  <si>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</si>
  <si>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</si>
  <si>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</si>
  <si>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</si>
  <si>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</si>
  <si>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</si>
  <si>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</si>
  <si>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</si>
  <si>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</si>
  <si>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</si>
  <si>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</si>
  <si>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</si>
  <si>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</si>
  <si>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</si>
  <si>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</si>
  <si>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</si>
  <si>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</si>
  <si>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</si>
  <si>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</si>
  <si>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</si>
  <si>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</si>
  <si>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</si>
  <si>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</si>
  <si>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</si>
  <si>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</si>
  <si>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</si>
  <si>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</si>
  <si>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</si>
  <si>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</si>
  <si>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</si>
  <si>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</si>
  <si>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</si>
  <si>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</si>
  <si>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</si>
  <si>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</si>
  <si>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</si>
  <si>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</si>
  <si>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</si>
  <si>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</si>
  <si>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</si>
  <si>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</si>
  <si>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</si>
  <si>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</si>
  <si>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</si>
  <si>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</si>
  <si>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</si>
  <si>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</si>
  <si>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</si>
  <si>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</si>
  <si>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</si>
  <si>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</si>
  <si>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</si>
  <si>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</si>
  <si>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</si>
  <si>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</si>
  <si>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</si>
  <si>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</si>
  <si>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</si>
  <si>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</si>
  <si>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</si>
  <si>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</si>
  <si>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</si>
  <si>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</si>
  <si>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</si>
  <si>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</si>
  <si>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</si>
  <si>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</si>
  <si>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</si>
  <si>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</si>
  <si>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</si>
  <si>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</si>
  <si>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</si>
  <si>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</si>
  <si>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</si>
  <si>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</si>
  <si>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</si>
  <si>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</si>
  <si>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</si>
  <si>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</si>
  <si>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</si>
  <si>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</si>
  <si>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</si>
  <si>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</si>
  <si>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</si>
  <si>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</si>
  <si>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</si>
  <si>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</si>
  <si>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</si>
  <si>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</si>
  <si>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</si>
  <si>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</si>
  <si>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</si>
  <si>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</si>
  <si>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</si>
  <si>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</si>
  <si>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</si>
  <si>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</si>
  <si>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</si>
  <si>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</si>
  <si>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</si>
  <si>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</si>
  <si>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</si>
  <si>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</si>
  <si>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</si>
  <si>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</si>
  <si>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</si>
  <si>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</si>
  <si>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</si>
  <si>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</si>
  <si>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</si>
  <si>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</si>
  <si>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</si>
  <si>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</si>
  <si>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</si>
  <si>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</si>
  <si>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</si>
  <si>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</si>
  <si>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</si>
  <si>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</si>
  <si>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</si>
  <si>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</si>
  <si>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</si>
  <si>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</si>
  <si>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</si>
  <si>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</si>
  <si>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</si>
  <si>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</si>
  <si>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</si>
  <si>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</si>
  <si>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</si>
  <si>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</si>
  <si>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</si>
  <si>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</si>
  <si>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</si>
  <si>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</si>
  <si>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</si>
  <si>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</si>
  <si>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</si>
  <si>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</si>
  <si>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</si>
  <si>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</si>
  <si>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</si>
  <si>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</si>
  <si>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</si>
  <si>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</si>
  <si>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</si>
  <si>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</si>
  <si>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</si>
  <si>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</si>
  <si>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</si>
  <si>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</si>
  <si>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</si>
  <si>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</si>
  <si>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</si>
  <si>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</si>
  <si>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</si>
  <si>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</si>
  <si>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</si>
  <si>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</si>
  <si>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</si>
  <si>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</si>
  <si>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</si>
  <si>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</si>
  <si>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</si>
  <si>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</si>
  <si>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</si>
  <si>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</si>
  <si>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</si>
  <si>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</si>
  <si>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</si>
  <si>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</si>
  <si>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</si>
  <si>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</si>
  <si>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</si>
  <si>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</si>
  <si>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</si>
  <si>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</si>
  <si>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</si>
  <si>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</si>
  <si>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</si>
  <si>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</si>
  <si>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</si>
  <si>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</si>
  <si>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</si>
  <si>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</si>
  <si>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</si>
  <si>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</si>
  <si>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</si>
  <si>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</si>
  <si>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</si>
  <si>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</si>
  <si>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</si>
  <si>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</si>
  <si>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</si>
  <si>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</si>
  <si>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</si>
  <si>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</si>
  <si>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</si>
  <si>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</si>
  <si>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</si>
  <si>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</si>
  <si>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</si>
  <si>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</si>
  <si>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</si>
  <si>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</si>
  <si>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</si>
  <si>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</si>
  <si>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</si>
  <si>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</si>
  <si>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</si>
  <si>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</si>
  <si>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</si>
  <si>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</si>
  <si>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</si>
  <si>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</si>
  <si>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</si>
  <si>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</si>
  <si>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</si>
  <si>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</si>
  <si>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</si>
  <si>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</si>
  <si>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</si>
  <si>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</si>
  <si>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</si>
  <si>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</si>
  <si>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</si>
  <si>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</si>
  <si>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</si>
  <si>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</si>
  <si>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</si>
  <si>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</si>
  <si>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</si>
  <si>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</si>
  <si>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</si>
  <si>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</si>
  <si>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</si>
  <si>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</si>
  <si>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</si>
  <si>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</si>
  <si>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</si>
  <si>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</si>
  <si>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</si>
  <si>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</si>
  <si>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</si>
  <si>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</si>
  <si>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</si>
  <si>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</si>
  <si>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</si>
  <si>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</si>
  <si>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</si>
  <si>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</si>
  <si>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</si>
  <si>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</si>
  <si>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</si>
  <si>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</si>
  <si>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</si>
  <si>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</si>
  <si>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</si>
  <si>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</si>
  <si>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</si>
  <si>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</si>
  <si>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</si>
  <si>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</si>
  <si>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</si>
  <si>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</si>
  <si>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</si>
  <si>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</si>
  <si>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</si>
  <si>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</si>
  <si>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</si>
  <si>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</si>
  <si>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</si>
  <si>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</si>
  <si>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</si>
  <si>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</si>
  <si>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</si>
  <si>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</si>
  <si>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</si>
  <si>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</si>
  <si>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</si>
  <si>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</si>
  <si>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</si>
  <si>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</si>
  <si>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</si>
  <si>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</si>
  <si>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</si>
  <si>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</si>
  <si>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</si>
  <si>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</si>
  <si>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</si>
  <si>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</si>
  <si>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</si>
  <si>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</si>
  <si>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</si>
  <si>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</si>
  <si>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</si>
  <si>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</si>
  <si>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</si>
  <si>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</si>
  <si>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</si>
  <si>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</si>
  <si>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</si>
  <si>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</si>
  <si>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</si>
  <si>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</si>
  <si>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</si>
  <si>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</si>
  <si>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</si>
  <si>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</si>
  <si>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</si>
  <si>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</si>
  <si>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</si>
  <si>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</si>
  <si>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</si>
  <si>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</si>
  <si>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</si>
  <si>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</si>
  <si>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</si>
  <si>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</si>
  <si>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</si>
  <si>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</si>
  <si>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</si>
  <si>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</si>
  <si>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</si>
  <si>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</si>
  <si>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</si>
  <si>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</si>
  <si>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</si>
  <si>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</si>
  <si>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</si>
  <si>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</si>
  <si>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</si>
  <si>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</si>
  <si>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</si>
  <si>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</si>
  <si>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</si>
  <si>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</si>
  <si>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</si>
  <si>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</si>
  <si>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</si>
  <si>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</si>
  <si>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</si>
  <si>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</si>
  <si>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</si>
  <si>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</si>
  <si>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</si>
  <si>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</si>
  <si>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</si>
  <si>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</si>
  <si>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</si>
  <si>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</si>
  <si>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</si>
  <si>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</si>
  <si>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</si>
  <si>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</si>
  <si>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</si>
  <si>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</si>
  <si>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</si>
  <si>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</si>
  <si>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</si>
  <si>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</si>
  <si>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</si>
  <si>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</si>
  <si>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</si>
  <si>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</si>
  <si>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</si>
  <si>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</si>
  <si>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</si>
  <si>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</si>
  <si>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</si>
  <si>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</si>
  <si>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</si>
  <si>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</si>
  <si>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</si>
  <si>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</si>
  <si>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</si>
  <si>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</si>
  <si>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</si>
  <si>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</si>
  <si>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</si>
  <si>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</si>
  <si>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</si>
  <si>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</si>
  <si>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</si>
  <si>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</si>
  <si>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</si>
  <si>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</si>
  <si>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</si>
  <si>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</si>
  <si>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</si>
  <si>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</si>
  <si>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</si>
  <si>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</si>
  <si>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</si>
  <si>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</si>
  <si>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</si>
  <si>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</si>
  <si>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</si>
  <si>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</si>
  <si>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</si>
  <si>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</si>
  <si>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</si>
  <si>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</si>
  <si>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</si>
  <si>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</si>
  <si>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</si>
  <si>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</si>
  <si>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</si>
  <si>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</si>
  <si>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</si>
  <si>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</si>
  <si>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</si>
  <si>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</si>
  <si>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</si>
  <si>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</si>
  <si>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</si>
  <si>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</si>
  <si>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</si>
  <si>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</si>
  <si>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</si>
  <si>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</si>
  <si>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</si>
  <si>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</si>
  <si>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</si>
  <si>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</si>
  <si>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</si>
  <si>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</si>
  <si>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</si>
  <si>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</si>
  <si>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</si>
  <si>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</si>
  <si>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</si>
  <si>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</si>
  <si>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</si>
  <si>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</si>
  <si>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</si>
  <si>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</si>
  <si>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</si>
  <si>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</si>
  <si>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</si>
  <si>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</si>
  <si>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</si>
  <si>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</si>
  <si>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</si>
  <si>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</si>
  <si>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</si>
  <si>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</si>
  <si>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</si>
  <si>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</si>
  <si>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</si>
  <si>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</si>
  <si>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</si>
  <si>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</si>
  <si>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</si>
  <si>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</si>
  <si>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</si>
  <si>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</si>
  <si>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</si>
  <si>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</si>
  <si>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</si>
  <si>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</si>
  <si>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</si>
  <si>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</si>
  <si>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</si>
  <si>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</si>
  <si>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</si>
  <si>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</si>
  <si>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</si>
  <si>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</si>
  <si>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</si>
  <si>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</si>
  <si>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</si>
  <si>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</si>
  <si>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</si>
  <si>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</si>
  <si>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</si>
  <si>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</si>
  <si>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</si>
  <si>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</si>
  <si>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</si>
  <si>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</si>
  <si>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</si>
  <si>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</si>
  <si>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</si>
  <si>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</si>
  <si>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</si>
  <si>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</si>
  <si>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</si>
  <si>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</si>
  <si>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</si>
  <si>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</si>
  <si>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</si>
  <si>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</si>
  <si>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</si>
  <si>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</si>
  <si>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</si>
  <si>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</si>
  <si>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</si>
  <si>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</si>
  <si>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</si>
  <si>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</si>
  <si>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</si>
  <si>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</si>
  <si>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</si>
  <si>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</si>
  <si>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</si>
  <si>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</si>
  <si>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</si>
  <si>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</si>
  <si>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</si>
  <si>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</si>
  <si>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</si>
  <si>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</si>
  <si>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</si>
  <si>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</si>
  <si>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</si>
  <si>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</si>
  <si>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</si>
  <si>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</si>
  <si>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</si>
  <si>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</si>
  <si>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</si>
  <si>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</si>
  <si>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</si>
  <si>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</si>
  <si>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</si>
  <si>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</si>
  <si>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</si>
  <si>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</si>
  <si>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</si>
  <si>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</si>
  <si>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</si>
  <si>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</si>
  <si>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</si>
  <si>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</si>
  <si>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</si>
  <si>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</si>
  <si>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</si>
  <si>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</si>
  <si>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</si>
  <si>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</si>
  <si>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</si>
  <si>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</si>
  <si>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</si>
  <si>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</si>
  <si>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</si>
  <si>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</si>
  <si>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</si>
  <si>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</si>
  <si>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</si>
  <si>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</si>
  <si>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</si>
  <si>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</si>
  <si>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</si>
  <si>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</si>
  <si>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</si>
  <si>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</si>
  <si>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</si>
  <si>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</si>
  <si>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</si>
  <si>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</si>
  <si>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</si>
  <si>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</si>
  <si>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</si>
  <si>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</si>
  <si>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</si>
  <si>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</si>
  <si>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</si>
  <si>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</si>
  <si>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</si>
  <si>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</si>
  <si>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</si>
  <si>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</si>
  <si>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</si>
  <si>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</si>
  <si>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</si>
  <si>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</si>
  <si>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</si>
  <si>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</si>
  <si>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</si>
  <si>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</si>
  <si>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</si>
  <si>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</si>
  <si>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</si>
  <si>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</si>
  <si>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</si>
  <si>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</si>
  <si>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</si>
  <si>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</si>
  <si>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</si>
  <si>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</si>
  <si>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</si>
  <si>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</si>
  <si>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</si>
  <si>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</si>
  <si>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</si>
  <si>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</si>
  <si>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</si>
  <si>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</si>
  <si>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</si>
  <si>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</si>
  <si>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</si>
  <si>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</si>
  <si>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</si>
  <si>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</si>
  <si>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</si>
  <si>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</si>
  <si>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</si>
  <si>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</si>
  <si>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</si>
  <si>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</si>
  <si>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</si>
  <si>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</si>
  <si>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</si>
  <si>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</si>
  <si>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</si>
  <si>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</si>
  <si>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</si>
  <si>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</si>
  <si>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</si>
  <si>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</si>
  <si>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</si>
  <si>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</si>
  <si>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</si>
  <si>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</si>
  <si>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</si>
  <si>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</si>
  <si>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</si>
  <si>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</si>
  <si>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</si>
  <si>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</si>
  <si>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</si>
  <si>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</si>
  <si>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</si>
  <si>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</si>
  <si>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</si>
  <si>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</si>
  <si>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</si>
  <si>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</si>
  <si>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</si>
  <si>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</si>
  <si>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</si>
  <si>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</si>
  <si>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</si>
  <si>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</si>
  <si>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</si>
  <si>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</si>
  <si>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</si>
  <si>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</si>
  <si>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</si>
  <si>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</si>
  <si>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</si>
  <si>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</si>
  <si>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</si>
  <si>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</si>
  <si>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</si>
  <si>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</si>
  <si>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</si>
  <si>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</si>
  <si>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</si>
  <si>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</si>
  <si>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</si>
  <si>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</si>
  <si>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</si>
  <si>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</si>
  <si>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</si>
  <si>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</si>
  <si>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</si>
  <si>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</si>
  <si>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</si>
  <si>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</si>
  <si>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</si>
  <si>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</si>
  <si>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</si>
  <si>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</si>
  <si>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</si>
  <si>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</si>
  <si>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</si>
  <si>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</si>
  <si>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</si>
  <si>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</si>
  <si>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</si>
  <si>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</si>
  <si>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</si>
  <si>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</si>
  <si>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</si>
  <si>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</si>
  <si>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</si>
  <si>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</si>
  <si>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</si>
  <si>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</si>
  <si>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</si>
  <si>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</si>
  <si>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</si>
  <si>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</si>
  <si>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</si>
  <si>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</si>
  <si>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</si>
  <si>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</si>
  <si>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</si>
  <si>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</si>
  <si>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</si>
  <si>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</si>
  <si>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</si>
  <si>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</si>
  <si>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</si>
  <si>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</si>
  <si>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</si>
  <si>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</si>
  <si>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</si>
  <si>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</si>
  <si>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</si>
  <si>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</si>
  <si>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</si>
  <si>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</si>
  <si>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</si>
  <si>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</si>
  <si>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</si>
  <si>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</si>
  <si>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</si>
  <si>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</si>
  <si>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</si>
  <si>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</si>
  <si>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</si>
  <si>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</si>
  <si>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</si>
  <si>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</si>
  <si>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</si>
  <si>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</si>
  <si>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</si>
  <si>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</si>
  <si>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</si>
  <si>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</si>
  <si>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</si>
  <si>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</si>
  <si>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</si>
  <si>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</si>
  <si>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</si>
  <si>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</si>
  <si>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</si>
  <si>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</si>
  <si>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</si>
  <si>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</si>
  <si>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</si>
  <si>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</si>
  <si>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</si>
  <si>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</si>
  <si>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</si>
  <si>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</si>
  <si>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</si>
  <si>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</si>
  <si>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</si>
  <si>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</si>
  <si>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</si>
  <si>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</si>
  <si>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</si>
  <si>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</si>
  <si>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</si>
  <si>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</si>
  <si>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</si>
  <si>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</si>
  <si>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</si>
  <si>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</si>
  <si>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</si>
  <si>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</si>
  <si>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</si>
  <si>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</si>
  <si>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</si>
  <si>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</si>
  <si>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</si>
  <si>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</si>
  <si>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</si>
  <si>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</si>
  <si>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</si>
  <si>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</si>
  <si>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</si>
  <si>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</si>
  <si>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</si>
  <si>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</si>
  <si>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</si>
  <si>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</si>
  <si>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</si>
  <si>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</si>
  <si>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</si>
  <si>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</si>
  <si>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</si>
  <si>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</si>
  <si>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</si>
  <si>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</si>
  <si>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</si>
  <si>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</si>
  <si>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</si>
  <si>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</si>
  <si>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</si>
  <si>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</si>
  <si>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</si>
  <si>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</si>
  <si>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</si>
  <si>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</si>
  <si>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</si>
  <si>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</si>
  <si>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</si>
  <si>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</si>
  <si>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</si>
  <si>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</si>
  <si>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</si>
  <si>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</si>
  <si>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</si>
  <si>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</si>
  <si>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</si>
  <si>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</si>
  <si>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</si>
  <si>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</si>
  <si>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</si>
  <si>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</si>
  <si>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</si>
  <si>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</si>
  <si>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</si>
  <si>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</si>
  <si>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</si>
  <si>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</si>
  <si>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</si>
  <si>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</si>
  <si>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</si>
  <si>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</si>
  <si>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</si>
  <si>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</si>
  <si>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</si>
  <si>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</si>
  <si>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</si>
  <si>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</si>
  <si>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</si>
  <si>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</si>
  <si>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</si>
  <si>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</si>
  <si>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</si>
  <si>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</si>
  <si>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</si>
  <si>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</si>
  <si>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</si>
  <si>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</si>
  <si>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</si>
  <si>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</si>
  <si>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</si>
  <si>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</si>
  <si>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</si>
  <si>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</si>
  <si>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</si>
  <si>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</si>
  <si>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</si>
  <si>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</si>
  <si>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</si>
  <si>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</si>
  <si>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</si>
  <si>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</si>
  <si>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</si>
  <si>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</si>
  <si>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</si>
  <si>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</si>
  <si>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</si>
  <si>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</si>
  <si>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</si>
  <si>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</si>
  <si>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</si>
  <si>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</si>
  <si>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</si>
  <si>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</si>
  <si>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</si>
  <si>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</si>
  <si>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</si>
  <si>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</si>
  <si>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</si>
  <si>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</si>
  <si>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</si>
  <si>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</si>
  <si>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</si>
  <si>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</si>
  <si>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</si>
  <si>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</si>
  <si>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</si>
  <si>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</si>
  <si>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</si>
  <si>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</si>
  <si>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</si>
  <si>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</si>
  <si>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</si>
  <si>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</si>
  <si>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</si>
  <si>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</si>
  <si>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</si>
  <si>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</si>
  <si>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</si>
  <si>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</si>
  <si>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</si>
  <si>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</si>
  <si>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</si>
  <si>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</si>
  <si>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</si>
  <si>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</si>
  <si>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</si>
  <si>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</si>
  <si>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</si>
  <si>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</si>
  <si>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</si>
  <si>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</si>
  <si>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</si>
  <si>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</si>
  <si>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</si>
  <si>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</si>
  <si>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</si>
  <si>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</si>
  <si>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</si>
  <si>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</si>
  <si>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</si>
  <si>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</si>
  <si>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</si>
  <si>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</si>
  <si>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</si>
  <si>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</si>
  <si>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</si>
  <si>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</si>
  <si>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</si>
  <si>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</si>
  <si>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</si>
  <si>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</si>
  <si>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</si>
  <si>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</si>
  <si>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</si>
  <si>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</si>
  <si>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</si>
  <si>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</si>
  <si>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</si>
  <si>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</si>
  <si>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</si>
  <si>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</si>
  <si>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</si>
  <si>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</si>
  <si>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</si>
  <si>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</si>
  <si>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</si>
  <si>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</si>
  <si>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</si>
  <si>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</si>
  <si>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</si>
  <si>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</si>
  <si>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</si>
  <si>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</si>
  <si>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</si>
  <si>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</si>
  <si>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</si>
  <si>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</si>
  <si>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</si>
  <si>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</si>
  <si>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</si>
  <si>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</si>
  <si>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</si>
  <si>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</si>
  <si>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</si>
  <si>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</si>
  <si>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</si>
  <si>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</si>
  <si>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</si>
  <si>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</si>
  <si>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</si>
  <si>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</si>
  <si>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</si>
  <si>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</si>
  <si>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</si>
  <si>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</si>
  <si>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</si>
  <si>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</si>
  <si>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</si>
  <si>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</si>
  <si>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</si>
  <si>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</si>
  <si>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</si>
  <si>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</si>
  <si>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</si>
  <si>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</si>
  <si>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</si>
  <si>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</si>
  <si>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</si>
  <si>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</si>
  <si>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</si>
  <si>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</si>
  <si>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</si>
  <si>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</si>
  <si>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</si>
  <si>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</si>
  <si>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</si>
  <si>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</si>
  <si>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</si>
  <si>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</si>
  <si>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</si>
  <si>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</si>
  <si>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</si>
  <si>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</si>
  <si>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</si>
  <si>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</si>
  <si>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</si>
  <si>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</si>
  <si>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</si>
  <si>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</si>
  <si>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</si>
  <si>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</si>
  <si>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</si>
  <si>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</si>
  <si>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</si>
  <si>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</si>
  <si>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</si>
  <si>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</si>
  <si>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</si>
  <si>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</si>
  <si>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</si>
  <si>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</si>
  <si>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</si>
  <si>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</si>
  <si>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</si>
  <si>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</si>
  <si>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</si>
  <si>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</si>
  <si>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</si>
  <si>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</si>
  <si>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</si>
  <si>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</si>
  <si>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</si>
  <si>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</si>
  <si>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</si>
  <si>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</si>
  <si>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</si>
  <si>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</si>
  <si>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</si>
  <si>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</si>
  <si>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</si>
  <si>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</si>
  <si>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</si>
  <si>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</si>
  <si>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</si>
  <si>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</si>
  <si>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</si>
  <si>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</si>
  <si>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</si>
  <si>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</si>
  <si>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</si>
  <si>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</si>
  <si>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</si>
  <si>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</si>
  <si>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</si>
  <si>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</si>
  <si>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</si>
  <si>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</si>
  <si>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</si>
  <si>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</si>
  <si>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</si>
  <si>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</si>
  <si>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</si>
  <si>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</si>
  <si>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</si>
  <si>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</si>
  <si>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</si>
  <si>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</si>
  <si>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</si>
  <si>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</si>
  <si>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</si>
  <si>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</si>
  <si>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</si>
  <si>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</si>
  <si>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</si>
  <si>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</si>
  <si>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</si>
  <si>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</si>
  <si>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</si>
  <si>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</si>
  <si>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</si>
  <si>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</si>
  <si>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</si>
  <si>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</si>
  <si>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</si>
  <si>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</si>
  <si>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</si>
  <si>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</si>
  <si>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</si>
  <si>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</si>
  <si>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</si>
  <si>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</si>
  <si>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</si>
  <si>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</si>
  <si>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</si>
  <si>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</si>
  <si>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</si>
  <si>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</si>
  <si>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</si>
  <si>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</si>
  <si>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</si>
  <si>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</si>
  <si>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</si>
  <si>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</si>
  <si>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</si>
  <si>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</si>
  <si>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</si>
  <si>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</si>
  <si>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</si>
  <si>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</si>
  <si>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</si>
  <si>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</si>
  <si>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</si>
  <si>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</si>
  <si>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</si>
  <si>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</si>
  <si>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</si>
  <si>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</si>
  <si>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</si>
  <si>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</si>
  <si>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</si>
  <si>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</si>
  <si>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</si>
  <si>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</si>
  <si>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</si>
  <si>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</si>
  <si>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</si>
  <si>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</si>
  <si>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</si>
  <si>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</si>
  <si>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</si>
  <si>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</si>
  <si>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</si>
  <si>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</si>
  <si>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</si>
  <si>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</si>
  <si>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</si>
  <si>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</si>
  <si>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</si>
  <si>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</si>
  <si>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</si>
  <si>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</si>
  <si>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</si>
  <si>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</si>
  <si>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</si>
  <si>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</si>
  <si>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</si>
  <si>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</si>
  <si>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</si>
  <si>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</si>
  <si>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</si>
  <si>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</si>
  <si>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</si>
  <si>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</si>
  <si>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</si>
  <si>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</si>
  <si>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</si>
  <si>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</si>
  <si>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</si>
  <si>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</si>
  <si>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</si>
  <si>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</si>
  <si>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</si>
  <si>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</si>
  <si>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</si>
  <si>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</si>
  <si>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</si>
  <si>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</si>
  <si>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</si>
  <si>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</si>
  <si>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</si>
  <si>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</si>
  <si>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</si>
  <si>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</si>
  <si>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</si>
  <si>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</si>
  <si>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</si>
  <si>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</si>
  <si>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</si>
  <si>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</si>
  <si>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</si>
  <si>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</si>
  <si>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</si>
  <si>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</si>
  <si>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</si>
  <si>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</si>
  <si>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</si>
  <si>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</si>
  <si>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</si>
  <si>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</si>
  <si>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</si>
  <si>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</si>
  <si>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</si>
  <si>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</si>
  <si>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</si>
  <si>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</si>
  <si>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</si>
  <si>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</si>
  <si>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</si>
  <si>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</si>
  <si>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</si>
  <si>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</si>
  <si>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</si>
  <si>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</si>
  <si>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</si>
  <si>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</si>
  <si>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</si>
  <si>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</si>
  <si>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</si>
  <si>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</si>
  <si>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</si>
  <si>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</si>
  <si>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</si>
  <si>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</si>
  <si>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</si>
  <si>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</si>
  <si>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</si>
  <si>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</si>
  <si>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</si>
  <si>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</si>
  <si>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</si>
  <si>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</si>
  <si>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</si>
  <si>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</si>
  <si>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</si>
  <si>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</si>
  <si>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</si>
  <si>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</si>
  <si>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</si>
  <si>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</si>
  <si>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</si>
  <si>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</si>
  <si>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</si>
  <si>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</si>
  <si>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</si>
  <si>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</si>
  <si>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</si>
  <si>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</si>
  <si>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</si>
  <si>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</si>
  <si>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</si>
  <si>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</si>
  <si>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</si>
  <si>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</si>
  <si>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</si>
  <si>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</si>
  <si>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</si>
  <si>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</si>
  <si>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</si>
  <si>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</si>
  <si>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</si>
  <si>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</si>
  <si>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</si>
  <si>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</si>
  <si>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</si>
  <si>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</si>
  <si>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</si>
  <si>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</si>
  <si>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</si>
  <si>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</si>
  <si>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</si>
  <si>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</si>
  <si>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</si>
  <si>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</si>
  <si>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</si>
  <si>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</si>
  <si>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</si>
  <si>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</si>
  <si>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</si>
  <si>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</si>
  <si>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</si>
  <si>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</si>
  <si>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</si>
  <si>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</si>
  <si>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</si>
  <si>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</si>
  <si>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</si>
  <si>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</si>
  <si>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</si>
  <si>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</si>
  <si>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</si>
  <si>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</si>
  <si>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</si>
  <si>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</si>
  <si>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</si>
  <si>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</si>
  <si>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</si>
  <si>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</si>
  <si>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</si>
  <si>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</si>
  <si>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</si>
  <si>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</si>
  <si>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</si>
  <si>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</si>
  <si>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</si>
  <si>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</si>
  <si>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</si>
  <si>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</si>
  <si>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</si>
  <si>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</si>
  <si>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</si>
  <si>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</si>
  <si>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</si>
  <si>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</si>
  <si>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</si>
  <si>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</si>
  <si>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</si>
  <si>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</si>
  <si>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</si>
  <si>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</si>
  <si>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</si>
  <si>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</si>
  <si>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</si>
  <si>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</si>
  <si>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</si>
  <si>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</si>
  <si>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</si>
  <si>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</si>
  <si>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</si>
  <si>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</si>
  <si>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</si>
  <si>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</si>
  <si>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</si>
  <si>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</si>
  <si>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</si>
  <si>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</si>
  <si>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</si>
  <si>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</si>
  <si>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</si>
  <si>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</si>
  <si>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</si>
  <si>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</si>
  <si>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</si>
  <si>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</si>
  <si>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</si>
  <si>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</si>
  <si>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</si>
  <si>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</si>
  <si>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</si>
  <si>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</si>
  <si>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</si>
  <si>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</si>
  <si>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</si>
  <si>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</si>
  <si>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</si>
  <si>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</si>
  <si>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</si>
  <si>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</si>
  <si>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</si>
  <si>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</si>
  <si>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</si>
  <si>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</si>
  <si>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</si>
  <si>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</si>
  <si>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</si>
  <si>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</si>
  <si>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</si>
  <si>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</si>
  <si>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</si>
  <si>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</si>
  <si>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</si>
  <si>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</si>
  <si>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</si>
  <si>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</si>
  <si>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</si>
  <si>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</si>
  <si>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</si>
  <si>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</si>
  <si>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</si>
  <si>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</si>
  <si>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</si>
  <si>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</si>
  <si>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</si>
  <si>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</si>
  <si>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</si>
  <si>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</si>
  <si>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</si>
  <si>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</si>
  <si>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</si>
  <si>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</si>
  <si>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</si>
  <si>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</si>
  <si>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</si>
  <si>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</si>
  <si>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</si>
  <si>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</si>
  <si>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</si>
  <si>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</si>
  <si>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</si>
  <si>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</si>
  <si>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</si>
  <si>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</si>
  <si>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</si>
  <si>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</si>
  <si>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</si>
  <si>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</si>
  <si>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</si>
  <si>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</si>
  <si>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</si>
  <si>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</si>
  <si>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</si>
  <si>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</si>
  <si>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</si>
  <si>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</si>
  <si>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</si>
  <si>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</si>
  <si>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</si>
  <si>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</si>
  <si>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</si>
  <si>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</si>
  <si>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</si>
  <si>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</si>
  <si>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</si>
  <si>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</si>
  <si>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</si>
  <si>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</si>
  <si>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</si>
  <si>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</si>
  <si>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</si>
  <si>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</si>
  <si>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</si>
  <si>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</si>
  <si>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</si>
  <si>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</si>
  <si>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</si>
  <si>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</si>
  <si>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</si>
  <si>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</si>
  <si>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</si>
  <si>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</si>
  <si>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</si>
  <si>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</si>
  <si>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</si>
  <si>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</si>
  <si>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</si>
  <si>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</si>
  <si>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</si>
  <si>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</si>
  <si>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</si>
  <si>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</si>
  <si>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</si>
  <si>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</si>
  <si>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</si>
  <si>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</si>
  <si>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</si>
  <si>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</si>
  <si>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</si>
  <si>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</si>
  <si>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</si>
  <si>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</si>
  <si>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</si>
  <si>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</si>
  <si>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</si>
  <si>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</si>
  <si>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</si>
  <si>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</si>
  <si>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</si>
  <si>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</si>
  <si>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</si>
  <si>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</si>
  <si>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</si>
  <si>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</si>
  <si>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</si>
  <si>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</si>
  <si>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</si>
  <si>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</si>
  <si>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</si>
  <si>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</si>
  <si>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</si>
  <si>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</si>
  <si>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</si>
  <si>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</si>
  <si>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</si>
  <si>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</si>
  <si>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</si>
  <si>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</si>
  <si>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</si>
  <si>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</si>
  <si>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</si>
  <si>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</si>
  <si>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</si>
  <si>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</si>
  <si>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</si>
  <si>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</si>
  <si>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</si>
  <si>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</si>
  <si>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</si>
  <si>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</si>
  <si>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</si>
  <si>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</si>
  <si>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</si>
  <si>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</si>
  <si>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</si>
  <si>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</si>
  <si>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</si>
  <si>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</si>
  <si>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</si>
  <si>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</si>
  <si>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</si>
  <si>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</si>
  <si>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</si>
  <si>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</si>
  <si>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</si>
  <si>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</si>
  <si>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</si>
  <si>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</si>
  <si>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</si>
  <si>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</si>
  <si>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</si>
  <si>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</si>
  <si>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</si>
  <si>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</si>
  <si>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</si>
  <si>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</si>
  <si>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</si>
  <si>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</si>
  <si>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</si>
  <si>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</si>
  <si>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</si>
  <si>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</si>
  <si>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</si>
  <si>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</si>
  <si>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</si>
  <si>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</si>
  <si>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</si>
  <si>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</si>
  <si>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</si>
  <si>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</si>
  <si>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</si>
  <si>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</si>
  <si>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</si>
  <si>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</si>
  <si>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</si>
  <si>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</si>
  <si>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</si>
  <si>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</si>
  <si>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</si>
  <si>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</si>
  <si>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</si>
  <si>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</si>
  <si>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</si>
  <si>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</si>
  <si>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</si>
  <si>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</si>
  <si>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</si>
  <si>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</si>
  <si>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</si>
  <si>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</si>
  <si>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</si>
  <si>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</si>
  <si>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</si>
  <si>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</si>
  <si>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</si>
  <si>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</si>
  <si>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</si>
  <si>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</si>
  <si>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</si>
  <si>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</si>
  <si>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</si>
  <si>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</si>
  <si>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</si>
  <si>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</si>
  <si>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</si>
  <si>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</si>
  <si>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</si>
  <si>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</si>
  <si>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</si>
  <si>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</si>
  <si>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</si>
  <si>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</si>
  <si>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</si>
  <si>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</si>
  <si>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</si>
  <si>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</si>
  <si>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</si>
  <si>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</si>
  <si>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</si>
  <si>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</si>
  <si>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</si>
  <si>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</si>
  <si>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</si>
  <si>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</si>
  <si>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</si>
  <si>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</si>
  <si>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</si>
  <si>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</si>
  <si>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</si>
  <si>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</si>
  <si>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</si>
  <si>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</si>
  <si>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</si>
  <si>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</si>
  <si>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</si>
  <si>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</si>
  <si>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</si>
  <si>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</si>
  <si>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</si>
  <si>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</si>
  <si>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</si>
  <si>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</si>
  <si>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</si>
  <si>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</si>
  <si>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</si>
  <si>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</si>
  <si>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</si>
  <si>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</si>
  <si>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</si>
  <si>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</si>
  <si>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</si>
  <si>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</si>
  <si>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</si>
  <si>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</si>
  <si>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</si>
  <si>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</si>
  <si>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</si>
  <si>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</si>
  <si>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</si>
  <si>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</si>
  <si>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</si>
  <si>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</si>
  <si>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</si>
  <si>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</si>
  <si>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</si>
  <si>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</si>
  <si>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</si>
  <si>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</si>
  <si>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</si>
  <si>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</si>
  <si>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</si>
  <si>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</si>
  <si>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</si>
  <si>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</si>
  <si>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</si>
  <si>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</si>
  <si>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</si>
  <si>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</si>
  <si>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</si>
  <si>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</si>
  <si>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</si>
  <si>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</si>
  <si>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</si>
  <si>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</si>
  <si>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</si>
  <si>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</si>
  <si>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</si>
  <si>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</si>
  <si>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</si>
  <si>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</si>
  <si>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</si>
  <si>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</si>
  <si>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</si>
  <si>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</si>
  <si>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</si>
  <si>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</si>
  <si>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</si>
  <si>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</si>
  <si>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</si>
  <si>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</si>
  <si>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</si>
  <si>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</si>
  <si>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</si>
  <si>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</si>
  <si>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</si>
  <si>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</si>
  <si>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</si>
  <si>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</si>
  <si>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</si>
  <si>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</si>
  <si>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</si>
  <si>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</si>
  <si>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</si>
  <si>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</si>
  <si>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</si>
  <si>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</si>
  <si>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</si>
  <si>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</si>
  <si>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</si>
  <si>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</si>
  <si>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</si>
  <si>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</si>
  <si>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</si>
  <si>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</si>
  <si>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</si>
  <si>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</si>
  <si>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</si>
  <si>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</si>
  <si>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</si>
  <si>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</si>
  <si>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</si>
  <si>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</si>
  <si>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</si>
  <si>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</si>
  <si>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</si>
  <si>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</si>
  <si>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</si>
  <si>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</si>
  <si>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</si>
  <si>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</si>
  <si>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</si>
  <si>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</si>
  <si>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</si>
  <si>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</si>
  <si>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</si>
  <si>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</si>
  <si>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</si>
  <si>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</si>
  <si>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</si>
  <si>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</si>
  <si>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</si>
  <si>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</si>
  <si>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</si>
  <si>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</si>
  <si>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</si>
  <si>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</si>
  <si>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</si>
  <si>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</si>
  <si>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</si>
  <si>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</si>
  <si>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</si>
  <si>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</si>
  <si>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</si>
  <si>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</si>
  <si>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</si>
  <si>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</si>
  <si>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</si>
  <si>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</si>
  <si>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</si>
  <si>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</si>
  <si>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</si>
  <si>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</si>
  <si>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</si>
  <si>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</si>
  <si>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</si>
  <si>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</si>
  <si>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</si>
  <si>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</si>
  <si>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</si>
  <si>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</si>
  <si>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</si>
  <si>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</si>
  <si>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</si>
  <si>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</si>
  <si>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</si>
  <si>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</si>
  <si>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</si>
  <si>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</si>
  <si>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</si>
  <si>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</si>
  <si>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</si>
  <si>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</si>
  <si>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</si>
  <si>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</si>
  <si>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</si>
  <si>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</si>
  <si>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</si>
  <si>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</si>
  <si>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</si>
  <si>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</si>
  <si>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</si>
  <si>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</si>
  <si>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</si>
  <si>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</si>
  <si>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</si>
  <si>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</si>
  <si>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</si>
  <si>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</si>
  <si>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</si>
  <si>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</si>
  <si>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</si>
  <si>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</si>
  <si>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</si>
  <si>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</si>
  <si>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</si>
  <si>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</si>
  <si>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</si>
  <si>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</si>
  <si>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</si>
  <si>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</si>
  <si>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</si>
  <si>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</si>
  <si>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</si>
  <si>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</si>
  <si>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</si>
  <si>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</si>
  <si>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</si>
  <si>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</si>
  <si>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</si>
  <si>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</si>
  <si>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</si>
  <si>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</si>
  <si>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</si>
  <si>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</si>
  <si>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</si>
  <si>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</si>
  <si>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</si>
  <si>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</si>
  <si>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</si>
  <si>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</si>
  <si>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</si>
  <si>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</si>
  <si>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</si>
  <si>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</si>
  <si>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</si>
  <si>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</si>
  <si>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</si>
  <si>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</si>
  <si>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</si>
  <si>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</si>
  <si>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</si>
  <si>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</si>
  <si>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</si>
  <si>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</si>
  <si>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</si>
  <si>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</si>
  <si>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</si>
  <si>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</si>
  <si>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</si>
  <si>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</si>
  <si>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</si>
  <si>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</si>
  <si>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</si>
  <si>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</si>
  <si>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</si>
  <si>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</si>
  <si>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</si>
  <si>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</si>
  <si>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</si>
  <si>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</si>
  <si>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</si>
  <si>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</si>
  <si>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</si>
  <si>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</si>
  <si>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</si>
  <si>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</si>
  <si>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</si>
  <si>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</si>
  <si>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</si>
  <si>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</si>
  <si>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</si>
  <si>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</si>
  <si>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</si>
  <si>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</si>
  <si>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</si>
  <si>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</si>
  <si>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</si>
  <si>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</si>
  <si>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</si>
  <si>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</si>
  <si>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</si>
  <si>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</si>
  <si>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</si>
  <si>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</si>
  <si>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</si>
  <si>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</si>
  <si>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</si>
  <si>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</si>
  <si>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</si>
  <si>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</si>
  <si>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</si>
  <si>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</si>
  <si>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</si>
  <si>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</si>
  <si>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</si>
  <si>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</si>
  <si>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</si>
  <si>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</si>
  <si>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</si>
  <si>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</si>
  <si>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</si>
  <si>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</si>
  <si>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</si>
  <si>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</si>
  <si>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</si>
  <si>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</si>
  <si>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</si>
  <si>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</si>
  <si>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</si>
  <si>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</si>
  <si>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</si>
  <si>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</si>
  <si>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</si>
  <si>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</si>
  <si>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</si>
  <si>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</si>
  <si>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</si>
  <si>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</si>
  <si>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</si>
  <si>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</si>
  <si>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</si>
  <si>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</si>
  <si>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</si>
  <si>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</si>
  <si>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</si>
  <si>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</si>
  <si>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</si>
  <si>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</si>
  <si>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</si>
  <si>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</si>
  <si>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</si>
  <si>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</si>
  <si>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</si>
  <si>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</si>
  <si>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</si>
  <si>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</si>
  <si>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</si>
  <si>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</si>
  <si>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</si>
  <si>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</si>
  <si>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</si>
  <si>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</si>
  <si>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</si>
  <si>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</si>
  <si>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</si>
  <si>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</si>
  <si>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</si>
  <si>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</si>
  <si>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</si>
  <si>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</si>
  <si>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</si>
  <si>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</si>
  <si>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</si>
  <si>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</si>
  <si>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</si>
  <si>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</si>
  <si>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</si>
  <si>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</si>
  <si>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</si>
  <si>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</si>
  <si>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</si>
  <si>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</si>
  <si>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</si>
  <si>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</si>
  <si>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</si>
  <si>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</si>
  <si>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</si>
  <si>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</si>
  <si>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</si>
  <si>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</si>
  <si>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</si>
  <si>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</si>
  <si>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</si>
  <si>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</si>
  <si>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</si>
  <si>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</si>
  <si>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</si>
  <si>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</si>
  <si>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</si>
  <si>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</si>
  <si>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</si>
  <si>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</si>
  <si>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</si>
  <si>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</si>
  <si>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</si>
  <si>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</si>
  <si>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</si>
  <si>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</si>
  <si>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</si>
  <si>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</si>
  <si>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</si>
  <si>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</si>
  <si>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</si>
  <si>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</si>
  <si>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</si>
  <si>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</si>
  <si>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</si>
  <si>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</si>
  <si>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</si>
  <si>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</si>
  <si>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</si>
  <si>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</si>
  <si>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</si>
  <si>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</si>
  <si>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</si>
  <si>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</si>
  <si>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</si>
  <si>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</si>
  <si>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</si>
  <si>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</si>
  <si>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</si>
  <si>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</si>
  <si>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</si>
  <si>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</si>
  <si>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</si>
  <si>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</si>
  <si>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</si>
  <si>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</si>
  <si>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</si>
  <si>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</si>
  <si>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</si>
  <si>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</si>
  <si>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</si>
  <si>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</si>
  <si>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</si>
  <si>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</si>
  <si>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</si>
  <si>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</si>
  <si>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</si>
  <si>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</si>
  <si>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</si>
  <si>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</si>
  <si>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</si>
  <si>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</si>
  <si>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</si>
  <si>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</si>
  <si>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</si>
  <si>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</si>
  <si>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</si>
  <si>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</si>
  <si>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</si>
  <si>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</si>
  <si>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</si>
  <si>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</si>
  <si>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</si>
  <si>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</si>
  <si>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</si>
  <si>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</si>
  <si>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</si>
  <si>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</si>
  <si>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</si>
  <si>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</si>
  <si>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</si>
  <si>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</si>
  <si>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</si>
  <si>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</si>
  <si>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</si>
  <si>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</si>
  <si>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</si>
  <si>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</si>
  <si>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</si>
  <si>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</si>
  <si>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</si>
  <si>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</si>
  <si>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</si>
  <si>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</si>
  <si>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</si>
  <si>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</si>
  <si>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</si>
  <si>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</si>
  <si>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</si>
  <si>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</si>
  <si>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</si>
  <si>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</si>
  <si>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</si>
  <si>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</si>
  <si>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</si>
  <si>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</si>
  <si>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</si>
  <si>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</si>
  <si>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</si>
  <si>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</si>
  <si>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</si>
  <si>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</si>
  <si>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</si>
  <si>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</si>
  <si>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</si>
  <si>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</si>
  <si>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</si>
  <si>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</si>
  <si>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</si>
  <si>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</si>
  <si>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</si>
  <si>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</si>
  <si>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</si>
  <si>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</si>
  <si>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</si>
  <si>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</si>
  <si>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</si>
  <si>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</si>
  <si>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</si>
  <si>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</si>
  <si>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</si>
  <si>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</si>
  <si>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</si>
  <si>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</si>
  <si>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</si>
  <si>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</si>
  <si>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</si>
  <si>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</si>
  <si>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</si>
  <si>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</si>
  <si>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</si>
  <si>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</si>
  <si>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</si>
  <si>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</si>
  <si>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</si>
  <si>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</si>
  <si>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</si>
  <si>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</si>
  <si>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</si>
  <si>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</si>
  <si>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</si>
  <si>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</si>
  <si>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</si>
  <si>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</si>
  <si>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</si>
  <si>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</si>
  <si>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</si>
  <si>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</si>
  <si>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</si>
  <si>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</si>
  <si>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</si>
  <si>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</si>
  <si>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</si>
  <si>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</si>
  <si>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</si>
  <si>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</si>
  <si>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</si>
  <si>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</si>
  <si>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</si>
  <si>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</si>
  <si>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</si>
  <si>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</si>
  <si>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</si>
  <si>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</si>
  <si>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</si>
  <si>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</si>
  <si>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</si>
  <si>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</si>
  <si>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</si>
  <si>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</si>
  <si>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</si>
  <si>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</si>
  <si>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</si>
  <si>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</si>
  <si>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</si>
  <si>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</si>
  <si>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</si>
  <si>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</si>
  <si>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</si>
  <si>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</si>
  <si>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</si>
  <si>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</si>
  <si>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</si>
  <si>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</si>
  <si>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</si>
  <si>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</si>
  <si>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</si>
  <si>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</si>
  <si>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</si>
  <si>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</si>
  <si>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</si>
  <si>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</si>
  <si>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</si>
  <si>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</si>
  <si>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</si>
  <si>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</si>
  <si>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</si>
  <si>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</si>
  <si>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</si>
  <si>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</si>
  <si>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</si>
  <si>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</si>
  <si>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</si>
  <si>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</si>
  <si>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</si>
  <si>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</si>
  <si>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</si>
  <si>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</si>
  <si>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</si>
  <si>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</si>
  <si>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</si>
  <si>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</si>
  <si>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</si>
  <si>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</si>
  <si>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</si>
  <si>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</si>
  <si>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</si>
  <si>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</si>
  <si>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</si>
  <si>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</si>
  <si>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</si>
  <si>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</si>
  <si>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</si>
  <si>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</si>
  <si>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</si>
  <si>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</si>
  <si>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</si>
  <si>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</si>
  <si>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</si>
  <si>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</si>
  <si>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</si>
  <si>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</si>
  <si>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</si>
  <si>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</si>
  <si>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</si>
  <si>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</si>
  <si>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</si>
  <si>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</si>
  <si>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</si>
  <si>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</si>
  <si>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</si>
  <si>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</si>
  <si>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</si>
  <si>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</si>
  <si>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</si>
  <si>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</si>
  <si>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</si>
  <si>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</si>
  <si>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</si>
  <si>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</si>
  <si>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</si>
  <si>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</si>
  <si>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</si>
  <si>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</si>
  <si>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</si>
  <si>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</si>
  <si>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</si>
  <si>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</si>
  <si>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</si>
  <si>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</si>
  <si>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</si>
  <si>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</si>
  <si>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</si>
  <si>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</si>
  <si>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</si>
  <si>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</si>
  <si>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</si>
  <si>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</si>
  <si>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</si>
  <si>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</si>
  <si>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</si>
  <si>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</si>
  <si>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</si>
  <si>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</si>
  <si>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</si>
  <si>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</si>
  <si>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</si>
  <si>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</si>
  <si>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</si>
  <si>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</si>
  <si>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</si>
  <si>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</si>
  <si>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</si>
  <si>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</si>
  <si>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</si>
  <si>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</si>
  <si>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</si>
  <si>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</si>
  <si>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</si>
  <si>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</si>
  <si>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</si>
  <si>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</si>
  <si>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</si>
  <si>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</si>
  <si>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</si>
  <si>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</si>
  <si>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</si>
  <si>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</si>
  <si>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</si>
  <si>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</si>
  <si>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</si>
  <si>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</si>
  <si>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</si>
  <si>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</si>
  <si>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</si>
  <si>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</si>
  <si>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</si>
  <si>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</si>
  <si>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</si>
  <si>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</si>
  <si>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</si>
  <si>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</si>
  <si>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</si>
  <si>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</si>
  <si>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</si>
  <si>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</si>
  <si>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</si>
  <si>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</si>
  <si>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</si>
  <si>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</si>
  <si>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</si>
  <si>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</si>
  <si>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</si>
  <si>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</si>
  <si>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</si>
  <si>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</si>
  <si>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</si>
  <si>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</si>
  <si>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</si>
  <si>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</si>
  <si>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</si>
  <si>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</si>
  <si>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</si>
  <si>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</si>
  <si>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</si>
  <si>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</si>
  <si>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</si>
  <si>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</si>
  <si>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</si>
  <si>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</si>
  <si>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</si>
  <si>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</si>
  <si>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</si>
  <si>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</si>
  <si>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</si>
  <si>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</si>
  <si>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</si>
  <si>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</si>
  <si>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</si>
  <si>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</si>
  <si>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</si>
  <si>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</si>
  <si>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</si>
  <si>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</si>
  <si>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</si>
  <si>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</si>
  <si>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</si>
  <si>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</si>
  <si>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</si>
  <si>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</si>
  <si>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</si>
  <si>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</si>
  <si>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</si>
  <si>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</si>
  <si>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</si>
  <si>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</si>
  <si>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</si>
  <si>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</si>
  <si>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</si>
  <si>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</si>
  <si>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</si>
  <si>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</si>
  <si>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</si>
  <si>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</si>
  <si>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</si>
  <si>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</si>
  <si>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</si>
  <si>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</si>
  <si>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</si>
  <si>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</si>
  <si>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</si>
  <si>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</si>
  <si>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</si>
  <si>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</si>
  <si>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</si>
  <si>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</si>
  <si>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</si>
  <si>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</si>
  <si>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</si>
  <si>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</si>
  <si>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</si>
  <si>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</si>
  <si>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</si>
  <si>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</si>
  <si>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</si>
  <si>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</si>
  <si>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</si>
  <si>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</si>
  <si>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</si>
  <si>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</si>
  <si>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</si>
  <si>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</si>
  <si>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</si>
  <si>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</si>
  <si>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</si>
  <si>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</si>
  <si>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</si>
  <si>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</si>
  <si>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</si>
  <si>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</si>
  <si>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</si>
  <si>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</si>
  <si>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</si>
  <si>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</si>
  <si>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</si>
  <si>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</si>
  <si>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</si>
  <si>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</si>
  <si>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</si>
  <si>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</si>
  <si>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</si>
  <si>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</si>
  <si>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</si>
  <si>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</si>
  <si>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</si>
  <si>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</si>
  <si>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</si>
  <si>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</si>
  <si>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</si>
  <si>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</si>
  <si>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</si>
  <si>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</si>
  <si>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</si>
  <si>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</si>
  <si>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</si>
  <si>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</si>
  <si>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</si>
  <si>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</si>
  <si>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</si>
  <si>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</si>
  <si>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</si>
  <si>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</si>
  <si>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</si>
  <si>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</si>
  <si>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</si>
  <si>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</si>
  <si>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</si>
  <si>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</si>
  <si>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</si>
  <si>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</si>
  <si>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</si>
  <si>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</si>
  <si>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</si>
  <si>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</si>
  <si>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</si>
  <si>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</si>
  <si>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</si>
  <si>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</si>
  <si>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</si>
  <si>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</si>
  <si>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</si>
  <si>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</si>
  <si>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</si>
  <si>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</si>
  <si>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</si>
  <si>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</si>
  <si>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</si>
  <si>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</si>
  <si>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</si>
  <si>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</si>
  <si>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</si>
  <si>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</si>
  <si>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</si>
  <si>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</si>
  <si>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</si>
  <si>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</si>
  <si>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</si>
  <si>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</si>
  <si>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</si>
  <si>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</si>
  <si>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</si>
  <si>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</si>
  <si>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</si>
  <si>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</si>
  <si>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</si>
  <si>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</si>
  <si>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</si>
  <si>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</si>
  <si>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</si>
  <si>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</si>
  <si>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</si>
  <si>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</si>
  <si>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</si>
  <si>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</si>
  <si>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</si>
  <si>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</si>
  <si>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</si>
  <si>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</si>
  <si>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</si>
  <si>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</si>
  <si>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</si>
  <si>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</si>
  <si>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</si>
  <si>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</si>
  <si>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</si>
  <si>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</si>
  <si>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</si>
  <si>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</si>
  <si>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</si>
  <si>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</si>
  <si>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</si>
  <si>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</si>
  <si>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</si>
  <si>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</si>
  <si>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</si>
  <si>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</si>
  <si>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</si>
  <si>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</si>
  <si>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</si>
  <si>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</si>
  <si>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</si>
  <si>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</si>
  <si>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</si>
  <si>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</si>
  <si>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</si>
  <si>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</si>
  <si>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</si>
  <si>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</si>
  <si>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</si>
  <si>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</si>
  <si>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</si>
  <si>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</si>
  <si>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</si>
  <si>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</si>
  <si>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</si>
  <si>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</si>
  <si>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</si>
  <si>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</si>
  <si>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</si>
  <si>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</si>
  <si>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</si>
  <si>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</si>
  <si>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</si>
  <si>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</si>
  <si>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</si>
  <si>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</si>
  <si>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</si>
  <si>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</si>
  <si>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</si>
  <si>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</si>
  <si>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</si>
  <si>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</si>
  <si>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</si>
  <si>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</si>
  <si>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</si>
  <si>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</si>
  <si>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</si>
  <si>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</si>
  <si>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</si>
  <si>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</si>
  <si>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</si>
  <si>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</si>
  <si>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</si>
  <si>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</si>
  <si>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</si>
  <si>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</si>
  <si>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</si>
  <si>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</si>
  <si>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</si>
  <si>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</si>
  <si>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</si>
  <si>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</si>
  <si>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</si>
  <si>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</si>
  <si>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</si>
  <si>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</si>
  <si>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</si>
  <si>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</si>
  <si>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</si>
  <si>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</si>
  <si>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</si>
  <si>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</si>
  <si>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</si>
  <si>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</si>
  <si>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</si>
  <si>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</si>
  <si>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</si>
  <si>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</si>
  <si>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</si>
  <si>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</si>
  <si>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</si>
  <si>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</si>
  <si>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</si>
  <si>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</si>
  <si>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</si>
  <si>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</si>
  <si>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</si>
  <si>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</si>
  <si>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</si>
  <si>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</si>
  <si>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</si>
  <si>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</si>
  <si>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</si>
  <si>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</si>
  <si>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</si>
  <si>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</si>
  <si>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</si>
  <si>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</si>
  <si>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</si>
  <si>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</si>
  <si>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</si>
  <si>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</si>
  <si>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</si>
  <si>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</si>
  <si>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</si>
  <si>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</si>
  <si>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</si>
  <si>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</si>
  <si>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</si>
  <si>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</si>
  <si>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</si>
  <si>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</si>
  <si>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</si>
  <si>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</si>
  <si>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</si>
  <si>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</si>
  <si>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</si>
  <si>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</si>
  <si>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</si>
  <si>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</si>
  <si>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</si>
  <si>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</si>
  <si>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</si>
  <si>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</si>
  <si>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</si>
  <si>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</si>
  <si>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</si>
  <si>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</si>
  <si>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</si>
  <si>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</si>
  <si>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</si>
  <si>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</si>
  <si>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</si>
  <si>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</si>
  <si>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</si>
  <si>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</si>
  <si>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</si>
  <si>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</si>
  <si>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</si>
  <si>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</si>
  <si>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</si>
  <si>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</si>
  <si>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</si>
  <si>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</si>
  <si>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</si>
  <si>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</si>
  <si>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</si>
  <si>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</si>
  <si>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</si>
  <si>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</si>
  <si>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</si>
  <si>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</si>
  <si>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</si>
  <si>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</si>
  <si>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</si>
  <si>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</si>
  <si>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</si>
  <si>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</si>
  <si>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</si>
  <si>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</si>
  <si>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</si>
  <si>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</si>
  <si>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</si>
  <si>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</si>
  <si>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</si>
  <si>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</si>
  <si>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</si>
  <si>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</si>
  <si>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</si>
  <si>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</si>
  <si>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</si>
  <si>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</si>
  <si>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</si>
  <si>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</si>
  <si>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</si>
  <si>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</si>
  <si>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</si>
  <si>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</si>
  <si>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</si>
  <si>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</si>
  <si>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</si>
  <si>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</si>
  <si>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</si>
  <si>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</si>
  <si>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</si>
  <si>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</si>
  <si>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</si>
  <si>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</si>
  <si>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</si>
  <si>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</si>
  <si>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</si>
  <si>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</si>
  <si>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</si>
  <si>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</si>
  <si>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</si>
  <si>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</si>
  <si>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</si>
  <si>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</si>
  <si>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</si>
  <si>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</si>
  <si>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</si>
  <si>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</si>
  <si>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</si>
  <si>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</si>
  <si>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</si>
  <si>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</si>
  <si>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</si>
  <si>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</si>
  <si>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</si>
  <si>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</si>
  <si>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</si>
  <si>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</si>
  <si>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</si>
  <si>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</si>
  <si>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</si>
  <si>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</si>
  <si>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</si>
  <si>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</si>
  <si>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</si>
  <si>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</si>
  <si>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</si>
  <si>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</si>
  <si>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</si>
  <si>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</si>
  <si>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</si>
  <si>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</si>
  <si>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</si>
  <si>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</si>
  <si>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</si>
  <si>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</si>
  <si>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</si>
  <si>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</si>
  <si>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</si>
  <si>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</si>
  <si>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</si>
  <si>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</si>
  <si>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</si>
  <si>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</si>
  <si>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</si>
  <si>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</si>
  <si>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</si>
  <si>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</si>
  <si>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</si>
  <si>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</si>
  <si>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</si>
  <si>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</si>
  <si>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</si>
  <si>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</si>
  <si>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</si>
  <si>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</si>
  <si>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</si>
  <si>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</si>
  <si>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</si>
  <si>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</si>
  <si>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</si>
  <si>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</si>
  <si>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</si>
  <si>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</si>
  <si>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</si>
  <si>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</si>
  <si>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</si>
  <si>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</si>
  <si>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</si>
  <si>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</si>
  <si>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</si>
  <si>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</si>
  <si>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</si>
  <si>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</si>
  <si>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</si>
  <si>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</si>
  <si>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</si>
  <si>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</si>
  <si>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</si>
  <si>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</si>
  <si>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</si>
  <si>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</si>
  <si>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</si>
  <si>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</si>
  <si>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</si>
  <si>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</si>
  <si>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</si>
  <si>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</si>
  <si>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</si>
  <si>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</si>
  <si>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</si>
  <si>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</si>
  <si>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</si>
  <si>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</si>
  <si>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</si>
  <si>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</si>
  <si>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</si>
  <si>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</si>
  <si>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</si>
  <si>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</si>
  <si>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</si>
  <si>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</si>
  <si>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</si>
  <si>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</si>
  <si>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</si>
  <si>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</si>
  <si>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</si>
  <si>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</si>
  <si>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</si>
  <si>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</si>
  <si>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</si>
  <si>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</si>
  <si>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</si>
  <si>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</si>
  <si>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</si>
  <si>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</si>
  <si>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</si>
  <si>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</si>
  <si>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</si>
  <si>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</si>
  <si>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</si>
  <si>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</si>
  <si>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</si>
  <si>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</si>
  <si>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</si>
  <si>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</si>
  <si>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</si>
  <si>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</si>
  <si>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</si>
  <si>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</si>
  <si>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</si>
  <si>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</si>
  <si>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</si>
  <si>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</si>
  <si>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</si>
  <si>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</si>
  <si>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</si>
  <si>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</si>
  <si>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</si>
  <si>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</si>
  <si>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</si>
  <si>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</si>
  <si>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</si>
  <si>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</si>
  <si>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</si>
  <si>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</si>
  <si>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</si>
  <si>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</si>
  <si>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</si>
  <si>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</si>
  <si>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</si>
  <si>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</si>
  <si>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</si>
  <si>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</si>
  <si>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</si>
  <si>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</si>
  <si>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</si>
  <si>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</si>
  <si>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</si>
  <si>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</si>
  <si>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</si>
  <si>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</si>
  <si>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</si>
  <si>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</si>
  <si>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</si>
  <si>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</si>
  <si>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</si>
  <si>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</si>
  <si>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</si>
  <si>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</si>
  <si>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</si>
  <si>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</si>
  <si>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</si>
  <si>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</si>
  <si>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</si>
  <si>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</si>
  <si>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</si>
  <si>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</si>
  <si>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</si>
  <si>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</si>
  <si>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</si>
  <si>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</si>
  <si>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</si>
  <si>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</si>
  <si>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</si>
  <si>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</si>
  <si>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</si>
  <si>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</si>
  <si>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</si>
  <si>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</si>
  <si>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</si>
  <si>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</si>
  <si>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</si>
  <si>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</si>
  <si>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</si>
  <si>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</si>
  <si>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</si>
  <si>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</si>
  <si>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</si>
  <si>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</si>
  <si>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</si>
  <si>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</si>
  <si>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</si>
  <si>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</si>
  <si>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</si>
  <si>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</si>
  <si>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</si>
  <si>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</si>
  <si>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</si>
  <si>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</si>
  <si>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</si>
  <si>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</si>
  <si>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</si>
  <si>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</si>
  <si>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</si>
  <si>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</si>
  <si>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</si>
  <si>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</si>
  <si>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</si>
  <si>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</si>
  <si>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</si>
  <si>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</si>
  <si>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</si>
  <si>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</si>
  <si>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</si>
  <si>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</si>
  <si>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</si>
  <si>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</si>
  <si>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</si>
  <si>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</si>
  <si>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</si>
  <si>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</si>
  <si>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</si>
  <si>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</si>
  <si>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</si>
  <si>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</si>
  <si>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</si>
  <si>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</si>
  <si>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</si>
  <si>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</si>
  <si>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</si>
  <si>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</si>
  <si>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</si>
  <si>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</si>
  <si>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</si>
  <si>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</si>
  <si>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</si>
  <si>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</si>
  <si>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</si>
  <si>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</si>
  <si>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</si>
  <si>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</si>
  <si>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</si>
  <si>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</si>
  <si>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</si>
  <si>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</si>
  <si>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</si>
  <si>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</si>
  <si>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</si>
  <si>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</si>
  <si>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</si>
  <si>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</si>
  <si>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</si>
  <si>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</si>
  <si>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</si>
  <si>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</si>
  <si>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</si>
  <si>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</si>
  <si>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</si>
  <si>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</si>
  <si>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</si>
  <si>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</si>
  <si>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</si>
  <si>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</si>
  <si>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</si>
  <si>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</si>
  <si>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</si>
  <si>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</si>
  <si>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</si>
  <si>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</si>
  <si>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</si>
  <si>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</si>
  <si>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</si>
  <si>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</si>
  <si>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</si>
  <si>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</si>
  <si>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</si>
  <si>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</si>
  <si>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</si>
  <si>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</si>
  <si>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</si>
  <si>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</si>
  <si>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</si>
  <si>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</si>
  <si>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</si>
  <si>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</si>
  <si>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</si>
  <si>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</si>
  <si>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</si>
  <si>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</si>
  <si>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</si>
  <si>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</si>
  <si>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</si>
  <si>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</si>
  <si>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</si>
  <si>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</si>
  <si>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</si>
  <si>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</si>
  <si>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</si>
  <si>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</si>
  <si>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</si>
  <si>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</si>
  <si>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</si>
  <si>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</si>
  <si>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</si>
  <si>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</si>
  <si>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</si>
  <si>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</si>
  <si>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</si>
  <si>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</si>
  <si>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</si>
  <si>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</si>
  <si>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</si>
  <si>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</si>
  <si>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</si>
  <si>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</si>
  <si>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</si>
  <si>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</si>
  <si>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</si>
  <si>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</si>
  <si>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</si>
  <si>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</si>
  <si>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</si>
  <si>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</si>
  <si>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</si>
  <si>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</si>
  <si>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</si>
  <si>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</si>
  <si>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</si>
  <si>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</si>
  <si>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</si>
  <si>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</si>
  <si>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</si>
  <si>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</si>
  <si>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</si>
  <si>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</si>
  <si>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</si>
  <si>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</si>
  <si>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</si>
  <si>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</si>
  <si>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</si>
  <si>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</si>
  <si>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</si>
  <si>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</si>
  <si>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</si>
  <si>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</si>
  <si>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</si>
  <si>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</si>
  <si>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</si>
  <si>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</si>
  <si>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</si>
  <si>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</si>
  <si>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</si>
  <si>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</si>
  <si>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</si>
  <si>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</si>
  <si>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</si>
  <si>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</si>
  <si>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</si>
  <si>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</si>
  <si>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</si>
  <si>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</si>
  <si>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</si>
  <si>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</si>
  <si>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</si>
  <si>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</si>
  <si>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</si>
  <si>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</si>
  <si>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</si>
  <si>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</si>
  <si>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</si>
  <si>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</si>
  <si>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</si>
  <si>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</si>
  <si>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</si>
  <si>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</si>
  <si>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</si>
  <si>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</si>
  <si>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</si>
  <si>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</si>
  <si>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</si>
  <si>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</si>
  <si>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</si>
  <si>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</si>
  <si>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</si>
  <si>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</si>
  <si>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</si>
  <si>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</si>
  <si>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</si>
  <si>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</si>
  <si>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</si>
  <si>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</si>
  <si>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</si>
  <si>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</si>
  <si>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</si>
  <si>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</si>
  <si>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</si>
  <si>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</si>
  <si>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</si>
  <si>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</si>
  <si>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</si>
  <si>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</si>
  <si>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</si>
  <si>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</si>
  <si>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</si>
  <si>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</si>
  <si>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</si>
  <si>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</si>
  <si>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</si>
  <si>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</si>
  <si>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</si>
  <si>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</si>
  <si>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</si>
  <si>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</si>
  <si>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</si>
  <si>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</si>
  <si>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</si>
  <si>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</si>
  <si>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</si>
  <si>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</si>
  <si>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</si>
  <si>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</si>
  <si>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</si>
  <si>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</si>
  <si>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</si>
  <si>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</si>
  <si>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</si>
  <si>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</si>
  <si>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</si>
  <si>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</si>
  <si>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</si>
  <si>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</si>
  <si>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</si>
  <si>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</si>
  <si>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</si>
  <si>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</si>
  <si>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</si>
  <si>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</si>
  <si>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</si>
  <si>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</si>
  <si>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</si>
  <si>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</si>
  <si>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</si>
  <si>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</si>
  <si>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</si>
  <si>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</si>
  <si>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</si>
  <si>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</si>
  <si>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</si>
  <si>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</si>
  <si>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</si>
  <si>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</si>
  <si>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</si>
  <si>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</si>
  <si>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</si>
  <si>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</si>
  <si>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</si>
  <si>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</si>
  <si>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</si>
  <si>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</si>
  <si>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</si>
  <si>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</si>
  <si>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</si>
  <si>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</si>
  <si>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</si>
  <si>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</si>
  <si>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</si>
  <si>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</si>
  <si>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</si>
  <si>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</si>
  <si>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</si>
  <si>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</si>
  <si>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</si>
  <si>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</si>
  <si>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</si>
  <si>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</si>
  <si>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</si>
  <si>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</si>
  <si>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</si>
  <si>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</si>
  <si>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</si>
  <si>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</si>
  <si>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</si>
  <si>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</si>
  <si>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</si>
  <si>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</si>
  <si>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</si>
  <si>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</si>
  <si>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</si>
  <si>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</si>
  <si>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</si>
  <si>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</si>
  <si>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</si>
  <si>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</si>
  <si>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</si>
  <si>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</si>
  <si>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</si>
  <si>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</si>
  <si>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</si>
  <si>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</si>
  <si>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</si>
  <si>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</si>
  <si>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</si>
  <si>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</si>
  <si>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</si>
  <si>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</si>
  <si>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</si>
  <si>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</si>
  <si>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</si>
  <si>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</si>
  <si>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</si>
  <si>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</si>
  <si>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</si>
  <si>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</si>
  <si>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</si>
  <si>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</si>
  <si>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</si>
  <si>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</si>
  <si>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</si>
  <si>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</si>
  <si>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</si>
  <si>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</si>
  <si>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</si>
  <si>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</si>
  <si>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</si>
  <si>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</si>
  <si>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</si>
  <si>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</si>
  <si>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</si>
  <si>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</si>
  <si>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</si>
  <si>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</si>
  <si>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</si>
  <si>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</si>
  <si>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</si>
  <si>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</si>
  <si>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</si>
  <si>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</si>
  <si>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</si>
  <si>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</si>
  <si>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</si>
  <si>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</si>
  <si>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</si>
  <si>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</si>
  <si>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</si>
  <si>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</si>
  <si>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</si>
  <si>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</si>
  <si>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</si>
  <si>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</si>
  <si>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</si>
  <si>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</si>
  <si>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</si>
  <si>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</si>
  <si>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</si>
  <si>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</si>
  <si>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</si>
  <si>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</si>
  <si>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</si>
  <si>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</si>
  <si>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</si>
  <si>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</si>
  <si>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</si>
  <si>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</si>
  <si>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</si>
  <si>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</si>
  <si>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</si>
  <si>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</si>
  <si>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</si>
  <si>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</si>
  <si>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</si>
  <si>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</si>
  <si>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</si>
  <si>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</si>
  <si>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</si>
  <si>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</si>
  <si>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</si>
  <si>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</si>
  <si>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</si>
  <si>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</si>
  <si>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</si>
  <si>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</si>
  <si>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</si>
  <si>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</si>
  <si>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</si>
  <si>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</si>
  <si>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</si>
  <si>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</si>
  <si>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</si>
  <si>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</si>
  <si>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</si>
  <si>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</si>
  <si>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</si>
  <si>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</si>
  <si>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</si>
  <si>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</si>
  <si>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</si>
  <si>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</si>
  <si>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</si>
  <si>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</si>
  <si>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</si>
  <si>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</si>
  <si>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</si>
  <si>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</si>
  <si>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</si>
  <si>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</si>
  <si>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</si>
  <si>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</si>
  <si>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</si>
  <si>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</si>
  <si>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</si>
  <si>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</si>
  <si>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</si>
  <si>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</si>
  <si>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</si>
  <si>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</si>
  <si>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</si>
  <si>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</si>
  <si>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</si>
  <si>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</si>
  <si>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</si>
  <si>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</si>
  <si>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</si>
  <si>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</si>
  <si>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</si>
  <si>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</si>
  <si>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</si>
  <si>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</si>
  <si>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</si>
  <si>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</si>
  <si>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</si>
  <si>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</si>
  <si>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</si>
  <si>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</si>
  <si>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</si>
  <si>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</si>
  <si>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</si>
  <si>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</si>
  <si>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</si>
  <si>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</si>
  <si>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</si>
  <si>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</si>
  <si>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</si>
  <si>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</si>
  <si>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</si>
  <si>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</si>
  <si>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</si>
  <si>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</si>
  <si>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</si>
  <si>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</si>
  <si>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</si>
  <si>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</si>
  <si>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</si>
  <si>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</si>
  <si>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</si>
  <si>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</si>
  <si>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</si>
  <si>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</si>
  <si>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</si>
  <si>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</si>
  <si>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</si>
  <si>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</si>
  <si>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</si>
  <si>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</si>
  <si>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</si>
  <si>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</si>
  <si>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</si>
  <si>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</si>
  <si>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</si>
  <si>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</si>
  <si>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</si>
  <si>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</si>
  <si>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</si>
  <si>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</si>
  <si>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</si>
  <si>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</si>
  <si>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</si>
  <si>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</si>
  <si>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</si>
  <si>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</si>
  <si>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</si>
  <si>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</si>
  <si>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</si>
  <si>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</si>
  <si>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</si>
  <si>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</si>
  <si>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</si>
  <si>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</si>
  <si>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</si>
  <si>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</si>
  <si>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</si>
  <si>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</si>
  <si>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</si>
  <si>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</si>
  <si>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</si>
  <si>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</si>
  <si>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</si>
  <si>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</si>
  <si>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</si>
  <si>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</si>
  <si>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</si>
  <si>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</si>
  <si>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</si>
  <si>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</si>
  <si>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</si>
  <si>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</si>
  <si>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</si>
  <si>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</si>
  <si>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</si>
  <si>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</si>
  <si>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</si>
  <si>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</si>
  <si>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</si>
  <si>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</si>
  <si>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</si>
  <si>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</si>
  <si>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</si>
  <si>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</si>
  <si>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</si>
  <si>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</si>
  <si>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</si>
  <si>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</si>
  <si>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</si>
  <si>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</si>
  <si>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</si>
  <si>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</si>
  <si>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</si>
  <si>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</si>
  <si>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</si>
  <si>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</si>
  <si>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</si>
  <si>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</si>
  <si>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</si>
  <si>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</si>
  <si>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</si>
  <si>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</si>
  <si>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</si>
  <si>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</si>
  <si>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</si>
  <si>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</si>
  <si>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</si>
  <si>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</si>
  <si>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</si>
  <si>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</si>
  <si>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</si>
  <si>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</si>
  <si>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</si>
  <si>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</si>
  <si>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</si>
  <si>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</si>
  <si>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</si>
  <si>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</si>
  <si>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</si>
  <si>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</si>
  <si>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</si>
  <si>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</si>
  <si>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</si>
  <si>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</si>
  <si>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</si>
  <si>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</si>
  <si>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</si>
  <si>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</si>
  <si>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</si>
  <si>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</si>
  <si>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</si>
  <si>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</si>
  <si>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</si>
  <si>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</si>
  <si>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</si>
  <si>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</si>
  <si>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</si>
  <si>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</si>
  <si>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</si>
  <si>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</si>
  <si>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</si>
  <si>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</si>
  <si>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</si>
  <si>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</si>
  <si>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</si>
  <si>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</si>
  <si>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</si>
  <si>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</si>
  <si>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</si>
  <si>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</si>
  <si>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</si>
  <si>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</si>
  <si>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</si>
  <si>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</si>
  <si>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</si>
  <si>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</si>
  <si>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</si>
  <si>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</si>
  <si>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</si>
  <si>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</si>
  <si>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</si>
  <si>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</si>
  <si>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</si>
  <si>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</si>
  <si>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</si>
  <si>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</si>
  <si>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</si>
  <si>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</si>
  <si>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</si>
  <si>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</si>
  <si>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</si>
  <si>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</si>
  <si>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</si>
  <si>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</si>
  <si>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</si>
  <si>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</si>
  <si>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</si>
  <si>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</si>
  <si>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</si>
  <si>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</si>
  <si>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</si>
  <si>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</si>
  <si>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</si>
  <si>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</si>
  <si>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</si>
  <si>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</si>
  <si>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</si>
  <si>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</si>
  <si>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</si>
  <si>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</si>
  <si>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</si>
  <si>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</si>
  <si>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</si>
  <si>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</si>
  <si>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</si>
  <si>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</si>
  <si>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</si>
  <si>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</si>
  <si>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</si>
  <si>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</si>
  <si>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</si>
  <si>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</si>
  <si>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</si>
  <si>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</si>
  <si>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</si>
  <si>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</si>
  <si>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</si>
  <si>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</si>
  <si>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</si>
  <si>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</si>
  <si>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</si>
  <si>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</si>
  <si>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</si>
  <si>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</si>
  <si>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</si>
  <si>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</si>
  <si>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</si>
  <si>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</si>
  <si>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</si>
  <si>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</si>
  <si>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</si>
  <si>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</si>
  <si>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</si>
  <si>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</si>
  <si>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</si>
  <si>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</si>
  <si>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</si>
  <si>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</si>
  <si>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</si>
  <si>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</si>
  <si>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</si>
  <si>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</si>
  <si>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</si>
  <si>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</si>
  <si>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</si>
  <si>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</si>
  <si>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</si>
  <si>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</si>
  <si>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</si>
  <si>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</si>
  <si>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</si>
  <si>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</si>
  <si>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</si>
  <si>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</si>
  <si>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</si>
  <si>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</si>
  <si>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</si>
  <si>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</si>
  <si>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</si>
  <si>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</si>
  <si>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</si>
  <si>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</si>
  <si>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</si>
  <si>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</si>
  <si>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</si>
  <si>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</si>
  <si>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</si>
  <si>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</si>
  <si>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</si>
  <si>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</si>
  <si>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</si>
  <si>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</si>
  <si>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</si>
  <si>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</si>
  <si>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</si>
  <si>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</si>
  <si>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</si>
  <si>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</si>
  <si>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</si>
  <si>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</si>
  <si>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</si>
  <si>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</si>
  <si>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</si>
  <si>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</si>
  <si>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</si>
  <si>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</si>
  <si>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</si>
  <si>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</si>
  <si>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</si>
  <si>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</si>
  <si>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</si>
  <si>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</si>
  <si>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</si>
  <si>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</si>
  <si>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</si>
  <si>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</si>
  <si>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</si>
  <si>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</si>
  <si>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</si>
  <si>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</si>
  <si>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</si>
  <si>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</si>
  <si>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</si>
  <si>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</si>
  <si>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</si>
  <si>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</si>
  <si>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</si>
  <si>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</si>
  <si>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</si>
  <si>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</si>
  <si>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</si>
  <si>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</si>
  <si>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</si>
  <si>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</si>
  <si>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</si>
  <si>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</si>
  <si>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</si>
  <si>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</si>
  <si>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</si>
  <si>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</si>
  <si>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</si>
  <si>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</si>
  <si>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</si>
  <si>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</si>
  <si>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</si>
  <si>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</si>
  <si>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</si>
  <si>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</si>
  <si>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</si>
  <si>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</si>
  <si>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</si>
  <si>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</si>
  <si>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</si>
  <si>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</si>
  <si>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</si>
  <si>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</si>
  <si>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</si>
  <si>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</si>
  <si>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</si>
  <si>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</si>
  <si>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</si>
  <si>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</si>
  <si>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</si>
  <si>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</si>
  <si>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</si>
  <si>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</si>
  <si>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</si>
  <si>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</si>
  <si>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</si>
  <si>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</si>
  <si>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</si>
  <si>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</si>
  <si>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</si>
  <si>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</si>
  <si>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</si>
  <si>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</si>
  <si>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</si>
  <si>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</si>
  <si>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</si>
  <si>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</si>
  <si>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</si>
  <si>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</si>
  <si>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</si>
  <si>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</si>
  <si>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</si>
  <si>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</si>
  <si>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</si>
  <si>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</si>
  <si>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</si>
  <si>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</si>
  <si>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</si>
  <si>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</si>
  <si>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</si>
  <si>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</si>
  <si>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</si>
  <si>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</si>
  <si>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</si>
  <si>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</si>
  <si>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</si>
  <si>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</si>
  <si>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</si>
  <si>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</si>
  <si>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</si>
  <si>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</si>
  <si>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</si>
  <si>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</si>
  <si>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</si>
  <si>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</si>
  <si>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</si>
  <si>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</si>
  <si>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</si>
  <si>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</si>
  <si>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</si>
  <si>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</si>
  <si>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</si>
  <si>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</si>
  <si>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</si>
  <si>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</si>
  <si>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</si>
  <si>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</si>
  <si>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</si>
  <si>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</si>
  <si>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</si>
  <si>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</si>
  <si>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</si>
  <si>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</si>
  <si>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</si>
  <si>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</si>
  <si>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</si>
  <si>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</si>
  <si>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</si>
  <si>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</si>
  <si>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</si>
  <si>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</si>
  <si>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</si>
  <si>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</si>
  <si>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</si>
  <si>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</si>
  <si>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</si>
  <si>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</si>
  <si>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</si>
  <si>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</si>
  <si>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</si>
  <si>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</si>
  <si>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</si>
  <si>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</si>
  <si>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</si>
  <si>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</si>
  <si>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</si>
  <si>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</si>
  <si>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</si>
  <si>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</si>
  <si>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</si>
  <si>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</si>
  <si>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</si>
  <si>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</si>
  <si>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</si>
  <si>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</si>
  <si>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</si>
  <si>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</si>
  <si>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</si>
  <si>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</si>
  <si>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</si>
  <si>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</si>
  <si>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</si>
  <si>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</si>
  <si>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</si>
  <si>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</si>
  <si>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</si>
  <si>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</si>
  <si>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</si>
  <si>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</si>
  <si>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</si>
  <si>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</si>
  <si>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</si>
  <si>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</si>
  <si>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</si>
  <si>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</si>
  <si>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</si>
  <si>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</si>
  <si>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</si>
  <si>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</si>
  <si>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</si>
  <si>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</si>
  <si>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</si>
  <si>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</si>
  <si>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</si>
  <si>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</si>
  <si>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</si>
  <si>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</si>
  <si>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</si>
  <si>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</si>
  <si>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</si>
  <si>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</si>
  <si>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</si>
  <si>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</si>
  <si>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</si>
  <si>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</si>
  <si>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</si>
  <si>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</si>
  <si>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</si>
  <si>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</si>
  <si>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</si>
  <si>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</si>
  <si>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</si>
  <si>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</si>
  <si>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</si>
  <si>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</si>
  <si>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</si>
  <si>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</si>
  <si>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</si>
  <si>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</si>
  <si>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</si>
  <si>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</si>
  <si>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</si>
  <si>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</si>
  <si>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</si>
  <si>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</si>
  <si>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</si>
  <si>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</si>
  <si>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</si>
  <si>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</si>
  <si>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</si>
  <si>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</si>
  <si>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</si>
  <si>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</si>
  <si>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</si>
  <si>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</si>
  <si>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</si>
  <si>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</si>
  <si>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</si>
  <si>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</si>
  <si>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</si>
  <si>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</si>
  <si>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</si>
  <si>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</si>
  <si>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</si>
  <si>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</si>
  <si>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</si>
  <si>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</si>
  <si>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</si>
  <si>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</si>
  <si>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</si>
  <si>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</si>
  <si>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</si>
  <si>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</si>
  <si>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</si>
  <si>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</si>
  <si>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</si>
  <si>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</si>
  <si>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</si>
  <si>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</si>
  <si>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</si>
  <si>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</si>
  <si>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</si>
  <si>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</si>
  <si>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</si>
  <si>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</si>
  <si>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</si>
  <si>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</si>
  <si>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</si>
  <si>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</si>
  <si>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</si>
  <si>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</si>
  <si>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</si>
  <si>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</si>
  <si>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</si>
  <si>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</si>
  <si>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</si>
  <si>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</si>
  <si>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</si>
  <si>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</si>
  <si>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</si>
  <si>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</si>
  <si>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</si>
  <si>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</si>
  <si>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</si>
  <si>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</si>
  <si>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</si>
  <si>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</si>
  <si>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</si>
  <si>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</si>
  <si>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</si>
  <si>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</si>
  <si>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</si>
  <si>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</si>
  <si>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</si>
  <si>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</si>
  <si>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</si>
  <si>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</si>
  <si>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</si>
  <si>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</si>
  <si>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</si>
  <si>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</si>
  <si>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</si>
  <si>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</si>
  <si>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</si>
  <si>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</si>
  <si>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</si>
  <si>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</si>
  <si>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</si>
  <si>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</si>
  <si>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</si>
  <si>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</si>
  <si>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</si>
  <si>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</si>
  <si>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</si>
  <si>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</si>
  <si>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</si>
  <si>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</si>
  <si>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</si>
  <si>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</si>
  <si>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</si>
  <si>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</si>
  <si>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</si>
  <si>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</si>
  <si>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</si>
  <si>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</si>
  <si>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</si>
  <si>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</si>
  <si>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</si>
  <si>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</si>
  <si>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</si>
  <si>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</si>
  <si>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</si>
  <si>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</si>
  <si>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</si>
  <si>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</si>
  <si>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</si>
  <si>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</si>
  <si>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</si>
  <si>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</si>
  <si>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</si>
  <si>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</si>
  <si>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</si>
  <si>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</si>
  <si>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</si>
  <si>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</si>
  <si>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</si>
  <si>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</si>
  <si>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</si>
  <si>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</si>
  <si>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</si>
  <si>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</si>
  <si>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</si>
  <si>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</si>
  <si>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</si>
  <si>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</si>
  <si>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</si>
  <si>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</si>
  <si>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</si>
  <si>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</si>
  <si>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</si>
  <si>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</si>
  <si>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</si>
  <si>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</si>
  <si>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</si>
  <si>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</si>
  <si>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</si>
  <si>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</si>
  <si>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</si>
  <si>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</si>
  <si>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</si>
  <si>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</si>
  <si>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</si>
  <si>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</si>
  <si>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</si>
  <si>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</si>
  <si>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</si>
  <si>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</si>
  <si>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</si>
  <si>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</si>
  <si>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</si>
  <si>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</si>
  <si>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</si>
  <si>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</si>
  <si>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</si>
  <si>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</si>
  <si>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</si>
  <si>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</si>
  <si>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</si>
  <si>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</si>
  <si>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</si>
  <si>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</si>
  <si>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</si>
  <si>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</si>
  <si>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</si>
  <si>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</si>
  <si>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</si>
  <si>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</si>
  <si>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</si>
  <si>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</si>
  <si>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</si>
  <si>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</si>
  <si>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</si>
  <si>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</si>
  <si>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</si>
  <si>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</si>
  <si>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</si>
  <si>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</si>
  <si>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</si>
  <si>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</si>
  <si>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</si>
  <si>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</si>
  <si>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</si>
  <si>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</si>
  <si>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</si>
  <si>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</si>
  <si>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</si>
  <si>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</si>
  <si>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</si>
  <si>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</si>
  <si>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</si>
  <si>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</si>
  <si>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</si>
  <si>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</si>
  <si>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</si>
  <si>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</si>
  <si>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</si>
  <si>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</si>
  <si>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</si>
  <si>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</si>
  <si>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</si>
  <si>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</si>
  <si>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</si>
  <si>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</si>
  <si>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</si>
  <si>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</si>
  <si>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</si>
  <si>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</si>
  <si>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</si>
  <si>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</si>
  <si>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</si>
  <si>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</si>
  <si>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</si>
  <si>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</si>
  <si>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</si>
  <si>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</si>
  <si>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</si>
  <si>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</si>
  <si>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</si>
  <si>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</si>
  <si>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</si>
  <si>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</si>
  <si>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</si>
  <si>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</si>
  <si>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</si>
  <si>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</si>
  <si>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</si>
  <si>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</si>
  <si>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</si>
  <si>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</si>
  <si>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</si>
  <si>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</si>
  <si>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</si>
  <si>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</si>
  <si>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</si>
  <si>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</si>
  <si>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</si>
  <si>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</si>
  <si>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</si>
  <si>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</si>
  <si>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</si>
  <si>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</si>
  <si>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</si>
  <si>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</si>
  <si>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</si>
  <si>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</si>
  <si>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</si>
  <si>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</si>
  <si>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</si>
  <si>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</si>
  <si>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</si>
  <si>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</si>
  <si>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</si>
  <si>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</si>
  <si>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</si>
  <si>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</si>
  <si>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</si>
  <si>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</si>
  <si>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</si>
  <si>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</si>
  <si>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</si>
  <si>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</si>
  <si>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</si>
  <si>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</si>
  <si>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</si>
  <si>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</si>
  <si>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</si>
  <si>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</si>
  <si>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</si>
  <si>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</si>
  <si>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</si>
  <si>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</si>
  <si>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</si>
  <si>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</si>
  <si>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</si>
  <si>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</si>
  <si>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</si>
  <si>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</si>
  <si>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</si>
  <si>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</si>
  <si>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</si>
  <si>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</si>
  <si>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</si>
  <si>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</si>
  <si>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</si>
  <si>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</si>
  <si>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</si>
  <si>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</si>
  <si>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</si>
  <si>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</si>
  <si>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</si>
  <si>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</si>
  <si>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</si>
  <si>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</si>
  <si>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</si>
  <si>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</si>
  <si>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</si>
  <si>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</si>
  <si>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</si>
  <si>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</si>
  <si>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</si>
  <si>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</si>
  <si>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</si>
  <si>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</si>
  <si>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</si>
  <si>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</si>
  <si>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</si>
  <si>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</si>
  <si>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</si>
  <si>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</si>
  <si>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</si>
  <si>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</si>
  <si>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</si>
  <si>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</si>
  <si>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</si>
  <si>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</si>
  <si>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</si>
  <si>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</si>
  <si>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</si>
  <si>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</si>
  <si>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</si>
  <si>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</si>
  <si>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</si>
  <si>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</si>
  <si>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</si>
  <si>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</si>
  <si>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</si>
  <si>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</si>
  <si>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</si>
  <si>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</si>
  <si>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</si>
  <si>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</si>
  <si>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</si>
  <si>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</si>
  <si>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</si>
  <si>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</si>
  <si>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</si>
  <si>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</si>
  <si>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</si>
  <si>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</si>
  <si>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</si>
  <si>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</si>
  <si>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</si>
  <si>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</si>
  <si>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</si>
  <si>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</si>
  <si>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</si>
  <si>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</si>
  <si>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</si>
  <si>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</si>
  <si>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</si>
  <si>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</si>
  <si>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</si>
  <si>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</si>
  <si>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</si>
  <si>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</si>
  <si>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</si>
  <si>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</si>
  <si>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</si>
  <si>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</si>
  <si>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</si>
  <si>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</si>
  <si>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</si>
  <si>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</si>
  <si>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</si>
  <si>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</si>
  <si>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</si>
  <si>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</si>
  <si>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</si>
  <si>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</si>
  <si>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</si>
  <si>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</si>
  <si>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</si>
  <si>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</si>
  <si>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</si>
  <si>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</si>
  <si>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</si>
  <si>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</si>
  <si>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</si>
  <si>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</si>
  <si>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</si>
  <si>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</si>
  <si>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</si>
  <si>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</si>
  <si>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</si>
  <si>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</si>
  <si>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</si>
  <si>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</si>
  <si>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</si>
  <si>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</si>
  <si>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</si>
  <si>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</si>
  <si>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</si>
  <si>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</si>
  <si>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</si>
  <si>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</si>
  <si>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</si>
  <si>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</si>
  <si>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</si>
  <si>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</si>
  <si>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</si>
  <si>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</si>
  <si>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</si>
  <si>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</si>
  <si>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</si>
  <si>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</si>
  <si>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</si>
  <si>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</si>
  <si>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</si>
  <si>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</si>
  <si>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</si>
  <si>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</si>
  <si>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</si>
  <si>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</si>
  <si>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</si>
  <si>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</si>
  <si>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</si>
  <si>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</si>
  <si>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</si>
  <si>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</si>
  <si>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</si>
  <si>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</si>
  <si>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</si>
  <si>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</si>
  <si>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</si>
  <si>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</si>
  <si>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</si>
  <si>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</si>
  <si>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</si>
  <si>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</si>
  <si>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</si>
  <si>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</si>
  <si>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</si>
  <si>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</si>
  <si>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</si>
  <si>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</si>
  <si>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</si>
  <si>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</si>
  <si>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</si>
  <si>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</si>
  <si>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</si>
  <si>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</si>
  <si>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</si>
  <si>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</si>
  <si>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</si>
  <si>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</si>
  <si>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</si>
  <si>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</si>
  <si>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</si>
  <si>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</si>
  <si>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</si>
  <si>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</si>
  <si>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</si>
  <si>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</si>
  <si>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</si>
  <si>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</si>
  <si>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</si>
  <si>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</si>
  <si>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</si>
  <si>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</si>
  <si>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</si>
  <si>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</si>
  <si>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</si>
  <si>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</si>
  <si>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</si>
  <si>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</si>
  <si>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</si>
  <si>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</si>
  <si>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</si>
  <si>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</si>
  <si>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</si>
  <si>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</si>
  <si>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</si>
  <si>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</si>
  <si>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</si>
  <si>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</si>
  <si>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</si>
  <si>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</si>
  <si>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</si>
  <si>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</si>
  <si>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</si>
  <si>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</si>
  <si>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</si>
  <si>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</si>
  <si>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</si>
  <si>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</si>
  <si>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</si>
  <si>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</si>
  <si>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</si>
  <si>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</si>
  <si>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</si>
  <si>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</si>
  <si>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</si>
  <si>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</si>
  <si>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</si>
  <si>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</si>
  <si>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</si>
  <si>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</si>
  <si>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</si>
  <si>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</si>
  <si>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</si>
  <si>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</si>
  <si>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</si>
  <si>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</si>
  <si>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</si>
  <si>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</si>
  <si>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</si>
  <si>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</si>
  <si>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</si>
  <si>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</si>
  <si>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</si>
  <si>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</si>
  <si>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</si>
  <si>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</si>
  <si>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</si>
  <si>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</si>
  <si>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</si>
  <si>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</si>
  <si>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</si>
  <si>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</si>
  <si>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</si>
  <si>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</si>
  <si>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</si>
  <si>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</si>
  <si>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</si>
  <si>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</si>
  <si>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</si>
  <si>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</si>
  <si>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</si>
  <si>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</si>
  <si>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</si>
  <si>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</si>
  <si>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</si>
  <si>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</si>
  <si>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</si>
  <si>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</si>
  <si>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</si>
  <si>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</si>
  <si>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</si>
  <si>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</si>
  <si>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</si>
  <si>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</si>
  <si>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</si>
  <si>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</si>
  <si>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</si>
  <si>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</si>
  <si>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</si>
  <si>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</si>
  <si>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</si>
  <si>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</si>
  <si>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</si>
  <si>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</si>
  <si>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</si>
  <si>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</si>
  <si>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</si>
  <si>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</si>
  <si>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</si>
  <si>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</si>
  <si>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</si>
  <si>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</si>
  <si>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</si>
  <si>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</si>
  <si>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</si>
  <si>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</si>
  <si>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</si>
  <si>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</si>
  <si>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</si>
  <si>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</si>
  <si>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</si>
  <si>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</si>
  <si>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</si>
  <si>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</si>
  <si>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</si>
  <si>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</si>
  <si>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</si>
  <si>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</si>
  <si>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</si>
  <si>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</si>
  <si>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</si>
  <si>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</si>
  <si>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</si>
  <si>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</si>
  <si>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</si>
  <si>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</si>
  <si>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</si>
  <si>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</si>
  <si>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</si>
  <si>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</si>
  <si>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</si>
  <si>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</si>
  <si>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</si>
  <si>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</si>
  <si>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</si>
  <si>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</si>
  <si>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</si>
  <si>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</si>
  <si>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</si>
  <si>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</si>
  <si>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</si>
  <si>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</si>
  <si>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</si>
  <si>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</si>
  <si>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</si>
  <si>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</si>
  <si>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</si>
  <si>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</si>
  <si>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</si>
  <si>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</si>
  <si>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</si>
  <si>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</si>
  <si>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</si>
  <si>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</si>
  <si>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</si>
  <si>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</si>
  <si>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</si>
  <si>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</si>
  <si>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</si>
  <si>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</si>
  <si>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</si>
  <si>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</si>
  <si>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</si>
  <si>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</si>
  <si>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</si>
  <si>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</si>
  <si>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</si>
  <si>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</si>
  <si>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</si>
  <si>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</si>
  <si>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</si>
  <si>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</si>
  <si>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</si>
  <si>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</si>
  <si>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</si>
  <si>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</si>
  <si>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</si>
  <si>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</si>
  <si>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</si>
  <si>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</si>
  <si>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</si>
  <si>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</si>
  <si>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</si>
  <si>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</si>
  <si>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</si>
  <si>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</si>
  <si>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</si>
  <si>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</si>
  <si>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</si>
  <si>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</si>
  <si>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</si>
  <si>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</si>
  <si>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</si>
  <si>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</si>
  <si>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</si>
  <si>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</si>
  <si>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</si>
  <si>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</si>
  <si>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</si>
  <si>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</si>
  <si>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</si>
  <si>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</si>
  <si>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</si>
  <si>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</si>
  <si>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</si>
  <si>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</si>
  <si>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</si>
  <si>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</si>
  <si>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</si>
  <si>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</si>
  <si>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</si>
  <si>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</si>
  <si>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</si>
  <si>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</si>
  <si>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</si>
  <si>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</si>
  <si>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</si>
  <si>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</si>
  <si>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</si>
  <si>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</si>
  <si>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</si>
  <si>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</si>
  <si>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</si>
  <si>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</si>
  <si>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</si>
  <si>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</si>
  <si>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</si>
  <si>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</si>
  <si>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</si>
  <si>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</si>
  <si>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</si>
  <si>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</si>
  <si>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</si>
  <si>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</si>
  <si>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</si>
  <si>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</si>
  <si>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</si>
  <si>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</si>
  <si>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</si>
  <si>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</si>
  <si>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</si>
  <si>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</si>
  <si>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</si>
  <si>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</si>
  <si>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</si>
  <si>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</si>
  <si>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</si>
  <si>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</si>
  <si>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</si>
  <si>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</si>
  <si>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</si>
  <si>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</si>
  <si>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</si>
  <si>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</si>
  <si>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</si>
  <si>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</si>
  <si>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</si>
  <si>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</si>
  <si>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</si>
  <si>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</si>
  <si>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</si>
  <si>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</si>
  <si>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</si>
  <si>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</si>
  <si>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</si>
  <si>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</si>
  <si>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</si>
  <si>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</si>
  <si>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</si>
  <si>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</si>
  <si>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</si>
  <si>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</si>
  <si>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</si>
  <si>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</si>
  <si>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</si>
  <si>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</si>
  <si>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</si>
  <si>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</si>
  <si>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</si>
  <si>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</si>
  <si>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</si>
  <si>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</si>
  <si>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</si>
  <si>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</si>
  <si>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</si>
  <si>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</si>
  <si>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</si>
  <si>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</si>
  <si>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</si>
  <si>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</si>
  <si>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</si>
  <si>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</si>
  <si>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</si>
  <si>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</si>
  <si>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</si>
  <si>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</si>
  <si>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</si>
  <si>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</si>
  <si>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</si>
  <si>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</si>
  <si>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</si>
  <si>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</si>
  <si>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</si>
  <si>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</si>
  <si>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</si>
  <si>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</si>
  <si>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</si>
  <si>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</si>
  <si>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</si>
  <si>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</si>
  <si>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</si>
  <si>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</si>
  <si>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</si>
  <si>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</si>
  <si>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</si>
  <si>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</si>
  <si>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</si>
  <si>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</si>
  <si>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</si>
  <si>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</si>
  <si>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</si>
  <si>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</si>
  <si>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</si>
  <si>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</si>
  <si>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</si>
  <si>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</si>
  <si>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</si>
  <si>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</si>
  <si>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</si>
  <si>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</si>
  <si>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</si>
  <si>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</si>
  <si>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</si>
  <si>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</si>
  <si>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</si>
  <si>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</si>
  <si>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</si>
  <si>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</si>
  <si>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</si>
  <si>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</si>
  <si>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</si>
  <si>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</si>
  <si>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</si>
  <si>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</si>
  <si>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</si>
  <si>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</si>
  <si>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</si>
  <si>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</si>
  <si>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</si>
  <si>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</si>
  <si>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</si>
  <si>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</si>
  <si>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</si>
  <si>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</si>
  <si>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</si>
  <si>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</si>
  <si>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</si>
  <si>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</si>
  <si>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</si>
  <si>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</si>
  <si>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</si>
  <si>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</si>
  <si>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</si>
  <si>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</si>
  <si>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</si>
  <si>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</si>
  <si>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</si>
  <si>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</si>
  <si>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</si>
  <si>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</si>
  <si>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</si>
  <si>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</si>
  <si>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</si>
  <si>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</si>
  <si>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</si>
  <si>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</si>
  <si>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</si>
  <si>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</si>
  <si>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</si>
  <si>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</si>
  <si>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</si>
  <si>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</si>
  <si>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</si>
  <si>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</si>
  <si>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</si>
  <si>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</si>
  <si>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</si>
  <si>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</si>
  <si>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</si>
  <si>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</si>
  <si>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</si>
  <si>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</si>
  <si>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</si>
  <si>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</si>
  <si>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</si>
  <si>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</si>
  <si>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</si>
  <si>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</si>
  <si>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</si>
  <si>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</si>
  <si>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</si>
  <si>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</si>
  <si>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</si>
  <si>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</si>
  <si>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</si>
  <si>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</si>
  <si>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</si>
  <si>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</si>
  <si>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</si>
  <si>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</si>
  <si>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</si>
  <si>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</si>
  <si>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</si>
  <si>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</si>
  <si>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</si>
  <si>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</si>
  <si>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</si>
  <si>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</si>
  <si>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</si>
  <si>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</si>
  <si>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</si>
  <si>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</si>
  <si>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</si>
  <si>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</si>
  <si>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</si>
  <si>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</si>
  <si>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</si>
  <si>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</si>
  <si>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</si>
  <si>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</si>
  <si>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</si>
  <si>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</si>
  <si>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</si>
  <si>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</si>
  <si>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</si>
  <si>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</si>
  <si>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</si>
  <si>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</si>
  <si>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</si>
  <si>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</si>
  <si>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</si>
  <si>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</si>
  <si>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</si>
  <si>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</si>
  <si>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</si>
  <si>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</si>
  <si>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</si>
  <si>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</si>
  <si>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</si>
  <si>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</si>
  <si>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</si>
  <si>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</si>
  <si>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</si>
  <si>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</si>
  <si>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</si>
  <si>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</si>
  <si>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</si>
  <si>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</si>
  <si>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</si>
  <si>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</si>
  <si>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</si>
  <si>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</si>
  <si>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</si>
  <si>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</si>
  <si>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</si>
  <si>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</si>
  <si>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</si>
  <si>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</si>
  <si>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</si>
  <si>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</si>
  <si>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</si>
  <si>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</si>
  <si>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</si>
  <si>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</si>
  <si>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</si>
  <si>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</si>
  <si>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</si>
  <si>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</si>
  <si>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</si>
  <si>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</si>
  <si>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</si>
  <si>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</si>
  <si>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</si>
  <si>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</si>
  <si>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</si>
  <si>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</si>
  <si>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</si>
  <si>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</si>
  <si>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</si>
  <si>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</si>
  <si>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</si>
  <si>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</si>
  <si>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</si>
  <si>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</si>
  <si>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</si>
  <si>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</si>
  <si>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</si>
  <si>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</si>
  <si>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</si>
  <si>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</si>
  <si>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</si>
  <si>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</si>
  <si>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</si>
  <si>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</si>
  <si>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</si>
  <si>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</si>
  <si>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</si>
  <si>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</si>
  <si>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</si>
  <si>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</si>
  <si>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</si>
  <si>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</si>
  <si>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</si>
  <si>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</si>
  <si>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</si>
  <si>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</si>
  <si>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</si>
  <si>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</si>
  <si>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</si>
  <si>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</si>
  <si>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</si>
  <si>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</si>
  <si>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</si>
  <si>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</si>
  <si>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</si>
  <si>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</si>
  <si>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</si>
  <si>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</si>
  <si>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</si>
  <si>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</si>
  <si>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</si>
  <si>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</si>
  <si>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</si>
  <si>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</si>
  <si>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</si>
  <si>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</si>
  <si>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</si>
  <si>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</si>
  <si>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</si>
  <si>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</si>
  <si>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</si>
  <si>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</si>
  <si>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</si>
  <si>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</si>
  <si>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</si>
  <si>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</si>
  <si>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</si>
  <si>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</si>
  <si>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</si>
  <si>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</si>
  <si>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</si>
  <si>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</si>
  <si>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</si>
  <si>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</si>
  <si>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</si>
  <si>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</si>
  <si>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</si>
  <si>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</si>
  <si>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</si>
  <si>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</si>
  <si>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</si>
  <si>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</si>
  <si>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</si>
  <si>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</si>
  <si>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</si>
  <si>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</si>
  <si>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</si>
  <si>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</si>
  <si>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</si>
  <si>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</si>
  <si>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</si>
  <si>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</si>
  <si>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</si>
  <si>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</si>
  <si>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</si>
  <si>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</si>
  <si>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</si>
  <si>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</si>
  <si>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</si>
  <si>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</si>
  <si>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</si>
  <si>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</si>
  <si>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</si>
  <si>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</si>
  <si>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</si>
  <si>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</si>
  <si>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</si>
  <si>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</si>
  <si>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</si>
  <si>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</si>
  <si>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</si>
  <si>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</si>
  <si>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</si>
  <si>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</si>
  <si>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</si>
  <si>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</si>
  <si>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</si>
  <si>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</si>
  <si>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</si>
  <si>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</si>
  <si>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</si>
  <si>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</si>
  <si>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</si>
  <si>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</si>
  <si>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</si>
  <si>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</si>
  <si>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</si>
  <si>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</si>
  <si>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</si>
  <si>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</si>
  <si>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</si>
  <si>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</si>
  <si>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</si>
  <si>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</si>
  <si>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</si>
  <si>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</si>
  <si>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</si>
  <si>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</si>
  <si>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</si>
  <si>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</si>
  <si>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</si>
  <si>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</si>
  <si>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</si>
  <si>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</si>
  <si>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</si>
  <si>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</si>
  <si>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</si>
  <si>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</si>
  <si>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</si>
  <si>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</si>
  <si>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</si>
  <si>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</si>
  <si>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</si>
  <si>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</si>
  <si>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</si>
  <si>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</si>
  <si>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</si>
  <si>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</si>
  <si>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</si>
  <si>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</si>
  <si>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</si>
  <si>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</si>
  <si>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</si>
  <si>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</si>
  <si>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</si>
  <si>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</si>
  <si>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</si>
  <si>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</si>
  <si>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</si>
  <si>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</si>
  <si>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</si>
  <si>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</si>
  <si>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</si>
  <si>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</si>
  <si>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</si>
  <si>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</si>
  <si>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</si>
  <si>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</si>
  <si>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</si>
  <si>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</si>
  <si>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</si>
  <si>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</si>
  <si>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</si>
  <si>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</si>
  <si>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</si>
  <si>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</si>
  <si>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</si>
  <si>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</si>
  <si>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</si>
  <si>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</si>
  <si>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</si>
  <si>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</si>
  <si>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</si>
  <si>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</si>
  <si>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</si>
  <si>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</si>
  <si>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</si>
  <si>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</si>
  <si>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</si>
  <si>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</si>
  <si>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</si>
  <si>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</si>
  <si>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</si>
  <si>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</si>
  <si>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</si>
  <si>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</si>
  <si>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</si>
  <si>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</si>
  <si>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</si>
  <si>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</si>
  <si>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</si>
  <si>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</si>
  <si>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</si>
  <si>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</si>
  <si>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</si>
  <si>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</si>
  <si>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</si>
  <si>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</si>
  <si>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</si>
  <si>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</si>
  <si>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</si>
  <si>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</si>
  <si>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</si>
  <si>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</si>
  <si>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</si>
  <si>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</si>
  <si>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</si>
  <si>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</si>
  <si>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</si>
  <si>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</si>
  <si>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</si>
  <si>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</si>
  <si>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</si>
  <si>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</si>
  <si>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</si>
  <si>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</si>
  <si>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</si>
  <si>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</si>
  <si>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</si>
  <si>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</si>
  <si>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</si>
  <si>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</si>
  <si>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</si>
  <si>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</si>
  <si>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</si>
  <si>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</si>
  <si>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</si>
  <si>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</si>
  <si>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</si>
  <si>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</si>
  <si>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</si>
  <si>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</si>
  <si>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</si>
  <si>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</si>
  <si>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</si>
  <si>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</si>
  <si>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</si>
  <si>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</si>
  <si>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</si>
  <si>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</si>
  <si>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</si>
  <si>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</si>
  <si>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</si>
  <si>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</si>
  <si>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</si>
  <si>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</si>
  <si>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</si>
  <si>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</si>
  <si>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</si>
  <si>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</si>
  <si>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</si>
  <si>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</si>
  <si>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</si>
  <si>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</si>
  <si>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</si>
  <si>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</si>
  <si>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</si>
  <si>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</si>
  <si>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</si>
  <si>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</si>
  <si>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</si>
  <si>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</si>
  <si>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</si>
  <si>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</si>
  <si>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</si>
  <si>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</si>
  <si>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</si>
  <si>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</si>
  <si>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</si>
  <si>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</si>
  <si>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</si>
  <si>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</si>
  <si>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</si>
  <si>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</si>
  <si>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</si>
  <si>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</si>
  <si>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</si>
  <si>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</si>
  <si>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</si>
  <si>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</si>
  <si>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</si>
  <si>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</si>
  <si>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</si>
  <si>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</si>
  <si>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</si>
  <si>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</si>
  <si>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</si>
  <si>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</si>
  <si>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</si>
  <si>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</si>
  <si>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</si>
  <si>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</si>
  <si>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</si>
  <si>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</si>
  <si>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</si>
  <si>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</si>
  <si>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</si>
  <si>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</si>
  <si>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</si>
  <si>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</si>
  <si>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</si>
  <si>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</si>
  <si>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</si>
  <si>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</si>
  <si>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</si>
  <si>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</si>
  <si>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</si>
  <si>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</si>
  <si>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</si>
  <si>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</si>
  <si>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</si>
  <si>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</si>
  <si>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</si>
  <si>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</si>
  <si>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</si>
  <si>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</si>
  <si>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</si>
  <si>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</si>
  <si>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</si>
  <si>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</si>
  <si>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</si>
  <si>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</si>
  <si>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</si>
  <si>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</si>
  <si>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</si>
  <si>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</si>
  <si>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</si>
  <si>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</si>
  <si>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</si>
  <si>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</si>
  <si>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</si>
  <si>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</si>
  <si>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</si>
  <si>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</si>
  <si>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</si>
  <si>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</si>
  <si>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</si>
  <si>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</si>
  <si>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</si>
  <si>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</si>
  <si>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</si>
  <si>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</si>
  <si>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</si>
  <si>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</si>
  <si>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</si>
  <si>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</si>
  <si>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</si>
  <si>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</si>
  <si>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</si>
  <si>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</si>
  <si>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</si>
  <si>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</si>
  <si>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</si>
  <si>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</si>
  <si>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</si>
  <si>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</si>
  <si>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</si>
  <si>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</si>
  <si>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</si>
  <si>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</si>
  <si>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</si>
  <si>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</si>
  <si>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</si>
  <si>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</si>
  <si>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</si>
  <si>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</si>
  <si>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</si>
  <si>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</si>
  <si>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</si>
  <si>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</si>
  <si>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</si>
  <si>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</si>
  <si>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</si>
  <si>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</si>
  <si>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</si>
  <si>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</si>
  <si>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</si>
  <si>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</si>
  <si>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</si>
  <si>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</si>
  <si>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</si>
  <si>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</si>
  <si>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</si>
  <si>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</si>
  <si>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</si>
  <si>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</si>
  <si>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</si>
  <si>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</si>
  <si>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</si>
  <si>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</si>
  <si>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</si>
  <si>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</si>
  <si>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</si>
  <si>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</si>
  <si>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</si>
  <si>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</si>
  <si>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</si>
  <si>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</si>
  <si>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</si>
  <si>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</si>
  <si>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</si>
  <si>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</si>
  <si>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</si>
  <si>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</si>
  <si>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</si>
  <si>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</si>
  <si>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</si>
  <si>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</si>
  <si>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</si>
  <si>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</si>
  <si>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</si>
  <si>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</si>
  <si>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</si>
  <si>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</si>
  <si>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</si>
  <si>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</si>
  <si>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</si>
  <si>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</si>
  <si>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</si>
  <si>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</si>
  <si>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</si>
  <si>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</si>
  <si>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</si>
  <si>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</si>
  <si>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</si>
  <si>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</si>
  <si>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</si>
  <si>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</si>
  <si>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</si>
  <si>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</si>
  <si>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</si>
  <si>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</si>
  <si>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</si>
  <si>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</si>
  <si>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</si>
  <si>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</si>
  <si>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</si>
  <si>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</si>
  <si>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</si>
  <si>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</si>
  <si>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</si>
  <si>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</si>
  <si>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</si>
  <si>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</si>
  <si>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</si>
  <si>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</si>
  <si>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</si>
  <si>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</si>
  <si>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</si>
  <si>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</si>
  <si>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</si>
  <si>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</si>
  <si>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</si>
  <si>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</si>
  <si>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</si>
  <si>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</si>
  <si>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</si>
  <si>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</si>
  <si>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</si>
  <si>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</si>
  <si>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</si>
  <si>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</si>
  <si>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</si>
  <si>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</si>
  <si>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</si>
  <si>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</si>
  <si>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</si>
  <si>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</si>
  <si>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</si>
  <si>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</si>
  <si>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</si>
  <si>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</si>
  <si>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</si>
  <si>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</si>
  <si>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</si>
  <si>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</si>
  <si>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</si>
  <si>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</si>
  <si>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</si>
  <si>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</si>
  <si>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</si>
  <si>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</si>
  <si>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</si>
  <si>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</si>
  <si>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</si>
  <si>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</si>
  <si>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</si>
  <si>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</si>
  <si>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</si>
  <si>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</si>
  <si>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</si>
  <si>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</si>
  <si>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</si>
  <si>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</si>
  <si>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</si>
  <si>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</si>
  <si>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</si>
  <si>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</si>
  <si>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</si>
  <si>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</si>
  <si>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</si>
  <si>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</si>
  <si>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</si>
  <si>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</si>
  <si>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</si>
  <si>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</si>
  <si>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</si>
  <si>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</si>
  <si>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</si>
  <si>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</si>
  <si>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</si>
  <si>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</si>
  <si>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</si>
  <si>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</si>
  <si>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</si>
  <si>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</si>
  <si>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</si>
  <si>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</si>
  <si>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</si>
  <si>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</si>
  <si>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</si>
  <si>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</si>
  <si>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</si>
  <si>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</si>
  <si>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</si>
  <si>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</si>
  <si>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</si>
  <si>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</si>
  <si>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</si>
  <si>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</si>
  <si>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</si>
  <si>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</si>
  <si>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</si>
  <si>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</si>
  <si>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</si>
  <si>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</si>
  <si>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</si>
  <si>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</si>
  <si>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</si>
  <si>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</si>
  <si>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</si>
  <si>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</si>
  <si>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</si>
  <si>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</si>
  <si>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</si>
  <si>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</si>
  <si>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</si>
  <si>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</si>
  <si>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</si>
  <si>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</si>
  <si>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</si>
  <si>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</si>
  <si>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</si>
  <si>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</si>
  <si>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</si>
  <si>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</si>
  <si>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</si>
  <si>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</si>
  <si>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</si>
  <si>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</si>
  <si>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</si>
  <si>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</si>
  <si>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</si>
  <si>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</si>
  <si>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</si>
  <si>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</si>
  <si>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</si>
  <si>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</si>
  <si>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</si>
  <si>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</si>
  <si>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</si>
  <si>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</si>
  <si>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</si>
  <si>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</si>
  <si>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</si>
  <si>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</si>
  <si>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</si>
  <si>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</si>
  <si>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</si>
  <si>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</si>
  <si>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</si>
  <si>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</si>
  <si>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</si>
  <si>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</si>
  <si>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</si>
  <si>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</si>
  <si>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</si>
  <si>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</si>
  <si>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</si>
  <si>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</si>
  <si>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</si>
  <si>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</si>
  <si>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</si>
  <si>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</si>
  <si>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</si>
  <si>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</si>
  <si>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</si>
  <si>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</si>
  <si>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</si>
  <si>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</si>
  <si>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</si>
  <si>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</si>
  <si>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</si>
  <si>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</si>
  <si>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</si>
  <si>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</si>
  <si>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</si>
  <si>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</si>
  <si>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</si>
  <si>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</si>
  <si>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</si>
  <si>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</si>
  <si>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</si>
  <si>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</si>
  <si>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</si>
  <si>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</si>
  <si>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</si>
  <si>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</si>
  <si>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</si>
  <si>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</si>
  <si>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</si>
  <si>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</si>
  <si>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</si>
  <si>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</si>
  <si>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</si>
  <si>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</si>
  <si>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</si>
  <si>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</si>
  <si>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</si>
  <si>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</si>
  <si>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</si>
  <si>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</si>
  <si>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</si>
  <si>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</si>
  <si>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</si>
  <si>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</si>
  <si>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</si>
  <si>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</si>
  <si>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</si>
  <si>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</si>
  <si>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</si>
  <si>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</si>
  <si>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</si>
  <si>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</si>
  <si>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</si>
  <si>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</si>
  <si>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</si>
  <si>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</si>
  <si>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</si>
  <si>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</si>
  <si>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</si>
  <si>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</si>
  <si>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</si>
  <si>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</si>
  <si>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</si>
  <si>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</si>
  <si>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</si>
  <si>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</si>
  <si>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</si>
  <si>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</si>
  <si>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</si>
  <si>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</si>
  <si>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</si>
  <si>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</si>
  <si>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</si>
  <si>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</si>
  <si>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</si>
  <si>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</si>
  <si>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</si>
  <si>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</si>
  <si>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</si>
  <si>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</si>
  <si>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</si>
  <si>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</si>
  <si>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</si>
  <si>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</si>
  <si>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</si>
  <si>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</si>
  <si>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</si>
  <si>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</si>
  <si>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</si>
  <si>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</si>
  <si>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</si>
  <si>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</si>
  <si>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</si>
  <si>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</si>
  <si>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</si>
  <si>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</si>
  <si>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</si>
  <si>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</si>
  <si>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</si>
  <si>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</si>
  <si>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</si>
  <si>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</si>
  <si>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</si>
  <si>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</si>
  <si>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</si>
  <si>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</si>
  <si>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</si>
  <si>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</si>
  <si>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</si>
  <si>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</si>
  <si>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</si>
  <si>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</si>
  <si>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</si>
  <si>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</si>
  <si>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</si>
  <si>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</si>
  <si>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</si>
  <si>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</si>
  <si>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</si>
  <si>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</si>
  <si>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</si>
  <si>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</si>
  <si>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</si>
  <si>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</si>
  <si>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</si>
  <si>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</si>
  <si>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</si>
  <si>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</si>
  <si>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</si>
  <si>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</si>
  <si>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</si>
  <si>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</si>
  <si>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</si>
  <si>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</si>
  <si>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</si>
  <si>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</si>
  <si>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</si>
  <si>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</si>
  <si>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</si>
  <si>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</si>
  <si>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</si>
  <si>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</si>
  <si>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</si>
  <si>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</si>
  <si>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</si>
  <si>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</si>
  <si>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</si>
  <si>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</si>
  <si>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</si>
  <si>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</si>
  <si>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</si>
  <si>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</si>
  <si>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</si>
  <si>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</si>
  <si>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</si>
  <si>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</si>
  <si>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</si>
  <si>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</si>
  <si>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</si>
  <si>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</si>
  <si>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</si>
  <si>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</si>
  <si>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</si>
  <si>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</si>
  <si>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</si>
  <si>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</si>
  <si>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</si>
  <si>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</si>
  <si>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</si>
  <si>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</si>
  <si>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</si>
  <si>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</si>
  <si>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</si>
  <si>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</si>
  <si>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</si>
  <si>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</si>
  <si>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</si>
  <si>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</si>
  <si>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</si>
  <si>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</si>
  <si>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</si>
  <si>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</si>
  <si>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</si>
  <si>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</si>
  <si>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</si>
  <si>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</si>
  <si>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</si>
  <si>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</si>
  <si>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</si>
  <si>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</si>
  <si>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</si>
  <si>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</si>
  <si>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</si>
  <si>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</si>
  <si>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</si>
  <si>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</si>
  <si>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</si>
  <si>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</si>
  <si>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</si>
  <si>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</si>
  <si>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</si>
  <si>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</si>
  <si>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</si>
  <si>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</si>
  <si>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</si>
  <si>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</si>
  <si>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</si>
  <si>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</si>
  <si>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</si>
  <si>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</si>
  <si>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</si>
  <si>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</si>
  <si>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</si>
  <si>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</si>
  <si>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</si>
  <si>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</si>
  <si>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</si>
  <si>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</si>
  <si>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</si>
  <si>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</si>
  <si>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</si>
  <si>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</si>
  <si>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</si>
  <si>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</si>
  <si>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</si>
  <si>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</si>
  <si>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</si>
  <si>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</si>
  <si>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</si>
  <si>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</si>
  <si>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</si>
  <si>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</si>
  <si>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</si>
  <si>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</si>
  <si>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</si>
  <si>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</si>
  <si>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</si>
  <si>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</si>
  <si>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</si>
  <si>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</si>
  <si>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</si>
  <si>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</si>
  <si>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</si>
  <si>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</si>
  <si>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</si>
  <si>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</si>
  <si>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</si>
  <si>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</si>
  <si>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</si>
  <si>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</si>
  <si>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</si>
  <si>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</si>
  <si>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</si>
  <si>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</si>
  <si>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</si>
  <si>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</si>
  <si>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</si>
  <si>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</si>
  <si>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</si>
  <si>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</si>
  <si>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</si>
  <si>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</si>
  <si>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</si>
  <si>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</si>
  <si>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</si>
  <si>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</si>
  <si>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</si>
  <si>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</si>
  <si>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</si>
  <si>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</si>
  <si>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</si>
  <si>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</si>
  <si>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</si>
  <si>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</si>
  <si>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</si>
  <si>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</si>
  <si>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</si>
  <si>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</si>
  <si>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</si>
  <si>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</si>
  <si>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</si>
  <si>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</si>
  <si>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</si>
  <si>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</si>
  <si>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</si>
  <si>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</si>
  <si>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</si>
  <si>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</si>
  <si>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</si>
  <si>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</si>
  <si>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</si>
  <si>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</si>
  <si>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</si>
  <si>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</si>
  <si>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</si>
  <si>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</si>
  <si>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</si>
  <si>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</si>
  <si>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</si>
  <si>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</si>
  <si>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</si>
  <si>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</si>
  <si>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</si>
  <si>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</si>
  <si>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</si>
  <si>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</si>
  <si>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</si>
  <si>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</si>
  <si>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</si>
  <si>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</si>
  <si>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</si>
  <si>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</si>
  <si>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</si>
  <si>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</si>
  <si>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</si>
  <si>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</si>
  <si>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</si>
  <si>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</si>
  <si>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</si>
  <si>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</si>
  <si>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</si>
  <si>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</si>
  <si>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</si>
  <si>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</si>
  <si>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</si>
  <si>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</si>
  <si>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</si>
  <si>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</si>
  <si>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</si>
  <si>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</si>
  <si>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</si>
  <si>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</si>
  <si>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</si>
  <si>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</si>
  <si>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</si>
  <si>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</si>
  <si>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</si>
  <si>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</si>
  <si>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</si>
  <si>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</si>
  <si>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</si>
  <si>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</si>
  <si>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</si>
  <si>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</si>
  <si>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</si>
  <si>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</si>
  <si>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</si>
  <si>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</si>
  <si>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</si>
  <si>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</si>
  <si>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</si>
  <si>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</si>
  <si>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</si>
  <si>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</si>
  <si>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</si>
  <si>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</si>
  <si>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</si>
  <si>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</si>
  <si>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</si>
  <si>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</si>
  <si>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</si>
  <si>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</si>
  <si>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</si>
  <si>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</si>
  <si>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</si>
  <si>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</si>
  <si>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</si>
  <si>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</si>
  <si>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</si>
  <si>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</si>
  <si>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</si>
  <si>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</si>
  <si>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</si>
  <si>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</si>
  <si>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</si>
  <si>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</si>
  <si>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</si>
  <si>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</si>
  <si>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</si>
  <si>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</si>
  <si>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</si>
  <si>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</si>
  <si>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</si>
  <si>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</si>
  <si>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</si>
  <si>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</si>
  <si>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</si>
  <si>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</si>
  <si>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</si>
  <si>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</si>
  <si>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</si>
  <si>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</si>
  <si>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</si>
  <si>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</si>
  <si>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</si>
  <si>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</si>
  <si>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</si>
  <si>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</si>
  <si>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</si>
  <si>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</si>
  <si>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</si>
  <si>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</si>
  <si>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</si>
  <si>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</si>
  <si>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</si>
  <si>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</si>
  <si>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</si>
  <si>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</si>
  <si>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</si>
  <si>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</si>
  <si>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</si>
  <si>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</si>
  <si>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</si>
  <si>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</si>
  <si>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</si>
  <si>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</si>
  <si>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</si>
  <si>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</si>
  <si>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</si>
  <si>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</si>
  <si>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</si>
  <si>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</si>
  <si>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</si>
  <si>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</si>
  <si>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</si>
  <si>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</si>
  <si>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</si>
  <si>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</si>
  <si>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</si>
  <si>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</si>
  <si>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</si>
  <si>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</si>
  <si>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</si>
  <si>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</si>
  <si>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</si>
  <si>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</si>
  <si>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</si>
  <si>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</si>
  <si>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</si>
  <si>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</si>
  <si>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</si>
  <si>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</si>
  <si>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</si>
  <si>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</si>
  <si>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</si>
  <si>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</si>
  <si>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</si>
  <si>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</si>
  <si>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</si>
  <si>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</si>
  <si>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</si>
  <si>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</si>
  <si>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</si>
  <si>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</si>
  <si>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</si>
  <si>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</si>
  <si>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</si>
  <si>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</si>
  <si>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</si>
  <si>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</si>
  <si>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</si>
  <si>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</si>
  <si>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</si>
  <si>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</si>
  <si>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</si>
  <si>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</si>
  <si>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</si>
  <si>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</si>
  <si>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</si>
  <si>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</si>
  <si>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</si>
  <si>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</si>
  <si>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</si>
  <si>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</si>
  <si>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</si>
  <si>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</si>
  <si>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</si>
  <si>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</si>
  <si>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</si>
  <si>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</si>
  <si>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</si>
  <si>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</si>
  <si>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</si>
  <si>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</si>
  <si>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</si>
  <si>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</si>
  <si>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</si>
  <si>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</si>
  <si>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</si>
  <si>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</si>
  <si>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</si>
  <si>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</si>
  <si>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</si>
  <si>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</si>
  <si>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</si>
  <si>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</si>
  <si>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</si>
  <si>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</si>
  <si>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</si>
  <si>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</si>
  <si>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</si>
  <si>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</si>
  <si>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</si>
  <si>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</si>
  <si>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</si>
  <si>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</si>
  <si>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</si>
  <si>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</si>
  <si>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</si>
  <si>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</si>
  <si>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</si>
  <si>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</si>
  <si>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</si>
  <si>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</si>
  <si>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</si>
  <si>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</si>
  <si>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</si>
  <si>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</si>
  <si>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</si>
  <si>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</si>
  <si>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</si>
  <si>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</si>
  <si>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</si>
  <si>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</si>
  <si>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</si>
  <si>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</si>
  <si>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</si>
  <si>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</si>
  <si>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</si>
  <si>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</si>
  <si>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</si>
  <si>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</si>
  <si>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</si>
  <si>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</si>
  <si>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</si>
  <si>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</si>
  <si>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</si>
  <si>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</si>
  <si>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</si>
  <si>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</si>
  <si>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</si>
  <si>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</si>
  <si>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</si>
  <si>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</si>
  <si>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</si>
  <si>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</si>
  <si>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</si>
  <si>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</si>
  <si>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</si>
  <si>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</si>
  <si>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</si>
  <si>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</si>
  <si>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</si>
  <si>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</si>
  <si>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</si>
  <si>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</si>
  <si>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</si>
  <si>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</si>
  <si>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</si>
  <si>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</si>
  <si>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</si>
  <si>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</si>
  <si>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</si>
  <si>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</si>
  <si>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</si>
  <si>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</si>
  <si>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</si>
  <si>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</si>
  <si>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</si>
  <si>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</si>
  <si>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</si>
  <si>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</si>
  <si>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</si>
  <si>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</si>
  <si>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</si>
  <si>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</si>
  <si>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</si>
  <si>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</si>
  <si>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</si>
  <si>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</si>
  <si>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</si>
  <si>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</si>
  <si>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</si>
  <si>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</si>
  <si>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</si>
  <si>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</si>
  <si>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</si>
  <si>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</si>
  <si>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</si>
  <si>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</si>
  <si>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</si>
  <si>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</si>
  <si>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</si>
  <si>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</si>
  <si>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</si>
  <si>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</si>
  <si>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</si>
  <si>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</si>
  <si>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</si>
  <si>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</si>
  <si>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</si>
  <si>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</si>
  <si>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</si>
  <si>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</si>
  <si>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</si>
  <si>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</si>
  <si>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</si>
  <si>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</si>
  <si>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</si>
  <si>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</si>
  <si>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</si>
  <si>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</si>
  <si>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</si>
  <si>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</si>
  <si>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</si>
  <si>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</si>
  <si>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</si>
  <si>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</si>
  <si>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</si>
  <si>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</si>
  <si>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</si>
  <si>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</si>
  <si>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</si>
  <si>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</si>
  <si>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</si>
  <si>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</si>
  <si>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</si>
  <si>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</si>
  <si>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</si>
  <si>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</si>
  <si>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</si>
  <si>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</si>
  <si>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</si>
  <si>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</si>
  <si>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</si>
  <si>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</si>
  <si>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</si>
  <si>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</si>
  <si>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</si>
  <si>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</si>
  <si>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</si>
  <si>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</si>
  <si>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</si>
  <si>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</si>
  <si>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</si>
  <si>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</si>
  <si>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</si>
  <si>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</si>
  <si>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</si>
  <si>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</si>
  <si>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</si>
  <si>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</si>
  <si>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</si>
  <si>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</si>
  <si>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</si>
  <si>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</si>
  <si>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</si>
  <si>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</si>
  <si>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</si>
  <si>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</si>
  <si>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</si>
  <si>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</si>
  <si>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</si>
  <si>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</si>
  <si>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</si>
  <si>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</si>
  <si>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</si>
  <si>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</si>
  <si>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</si>
  <si>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</si>
  <si>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</si>
  <si>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</si>
  <si>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</si>
  <si>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</si>
  <si>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</si>
  <si>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</si>
  <si>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</si>
  <si>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</si>
  <si>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</si>
  <si>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</si>
  <si>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</si>
  <si>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</si>
  <si>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</si>
  <si>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</si>
  <si>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</si>
  <si>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</si>
  <si>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</si>
  <si>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</si>
  <si>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</si>
  <si>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</si>
  <si>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</si>
  <si>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</si>
  <si>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</si>
  <si>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</si>
  <si>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</si>
  <si>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</si>
  <si>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</si>
  <si>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</si>
  <si>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</si>
  <si>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</si>
  <si>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</si>
  <si>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</si>
  <si>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</si>
  <si>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</si>
  <si>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</si>
  <si>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</si>
  <si>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</si>
  <si>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</si>
  <si>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</si>
  <si>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</si>
  <si>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</si>
  <si>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</si>
  <si>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</si>
  <si>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</si>
  <si>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</si>
  <si>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</si>
  <si>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</si>
  <si>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</si>
  <si>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</si>
  <si>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</si>
  <si>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</si>
  <si>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</si>
  <si>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</si>
  <si>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</si>
  <si>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</si>
  <si>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</si>
  <si>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</si>
  <si>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</si>
  <si>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</si>
  <si>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</si>
  <si>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</si>
  <si>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</si>
  <si>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</si>
  <si>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</si>
  <si>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</si>
  <si>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</si>
  <si>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</si>
  <si>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</si>
  <si>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</si>
  <si>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</si>
  <si>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</si>
  <si>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</si>
  <si>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</si>
  <si>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</si>
  <si>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</si>
  <si>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</si>
  <si>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</si>
  <si>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</si>
  <si>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</si>
  <si>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</si>
  <si>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</si>
  <si>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</si>
  <si>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</si>
  <si>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</si>
  <si>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</si>
  <si>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</si>
  <si>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</si>
  <si>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</si>
  <si>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</si>
  <si>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</si>
  <si>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</si>
  <si>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</si>
  <si>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</si>
  <si>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</si>
  <si>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</si>
  <si>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</si>
  <si>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</si>
  <si>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</si>
  <si>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</si>
  <si>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</si>
  <si>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</si>
  <si>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</si>
  <si>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</si>
  <si>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</si>
  <si>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</si>
  <si>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</si>
  <si>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</si>
  <si>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</si>
  <si>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</si>
  <si>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</si>
  <si>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</si>
  <si>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</si>
  <si>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</si>
  <si>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</si>
  <si>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</si>
  <si>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</si>
  <si>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</si>
  <si>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</si>
  <si>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</si>
  <si>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</si>
  <si>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</si>
  <si>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</si>
  <si>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</si>
  <si>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</si>
  <si>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</si>
  <si>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</si>
  <si>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</si>
  <si>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</si>
  <si>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</si>
  <si>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</si>
  <si>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</si>
  <si>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</si>
  <si>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</si>
  <si>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</si>
  <si>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</si>
  <si>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</si>
  <si>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</si>
  <si>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</si>
  <si>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</si>
  <si>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</si>
  <si>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</si>
  <si>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</si>
  <si>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</si>
  <si>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</si>
  <si>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</si>
  <si>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</si>
  <si>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</si>
  <si>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</si>
  <si>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</si>
  <si>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</si>
  <si>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</si>
  <si>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</si>
  <si>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</si>
  <si>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</si>
  <si>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</si>
  <si>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</si>
  <si>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</si>
  <si>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</si>
  <si>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</si>
  <si>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</si>
  <si>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</si>
  <si>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</si>
  <si>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</si>
  <si>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</si>
  <si>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</si>
  <si>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</si>
  <si>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</si>
  <si>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</si>
  <si>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</si>
  <si>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</si>
  <si>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</si>
  <si>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</si>
  <si>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</si>
  <si>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</si>
  <si>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</si>
  <si>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</si>
  <si>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</si>
  <si>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</si>
  <si>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</si>
  <si>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</si>
  <si>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</si>
  <si>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</si>
  <si>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</si>
  <si>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</si>
  <si>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</si>
  <si>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</si>
  <si>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</si>
  <si>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</si>
  <si>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</si>
  <si>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</si>
  <si>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</si>
  <si>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</si>
  <si>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</si>
  <si>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</si>
  <si>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</si>
  <si>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</si>
  <si>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</si>
  <si>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</si>
  <si>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</si>
  <si>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</si>
  <si>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</si>
  <si>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</si>
  <si>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</si>
  <si>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</si>
  <si>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</si>
  <si>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</si>
  <si>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</si>
  <si>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</si>
  <si>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</si>
  <si>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</si>
  <si>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</si>
  <si>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</si>
  <si>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</si>
  <si>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</si>
  <si>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</si>
  <si>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</si>
  <si>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</si>
  <si>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</si>
  <si>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</si>
  <si>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</si>
  <si>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</si>
  <si>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</si>
  <si>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</si>
  <si>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</si>
  <si>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</si>
  <si>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</si>
  <si>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</si>
  <si>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</si>
  <si>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</si>
  <si>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</si>
  <si>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</si>
  <si>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</si>
  <si>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</si>
  <si>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</si>
  <si>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</si>
  <si>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</si>
  <si>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</si>
  <si>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</si>
  <si>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</si>
  <si>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</si>
  <si>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</si>
  <si>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</si>
  <si>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</si>
  <si>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</si>
  <si>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</si>
  <si>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</si>
  <si>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</si>
  <si>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</si>
  <si>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</si>
  <si>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</si>
  <si>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</si>
  <si>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</si>
  <si>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</si>
  <si>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</si>
  <si>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</si>
  <si>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</si>
  <si>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</si>
  <si>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</si>
  <si>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</si>
  <si>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</si>
  <si>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</si>
  <si>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</si>
  <si>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</si>
  <si>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</si>
  <si>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</si>
  <si>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</si>
  <si>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</si>
  <si>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</si>
  <si>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</si>
  <si>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</si>
  <si>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</si>
  <si>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</si>
  <si>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</si>
  <si>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</si>
  <si>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</si>
  <si>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</si>
  <si>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</si>
  <si>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</si>
  <si>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</si>
  <si>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</si>
  <si>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</si>
  <si>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</si>
  <si>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</si>
  <si>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</si>
  <si>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</si>
  <si>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</si>
  <si>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</si>
  <si>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</si>
  <si>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</si>
  <si>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</si>
  <si>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</si>
  <si>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</si>
  <si>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</si>
  <si>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</si>
  <si>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</si>
  <si>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</si>
  <si>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</si>
  <si>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</si>
  <si>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</si>
  <si>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</si>
  <si>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</si>
  <si>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</si>
  <si>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</si>
  <si>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</si>
  <si>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</si>
  <si>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</si>
  <si>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</si>
  <si>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</si>
  <si>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</si>
  <si>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</si>
  <si>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</si>
  <si>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</si>
  <si>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</si>
  <si>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</si>
  <si>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</si>
  <si>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</si>
  <si>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</si>
  <si>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</si>
  <si>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</si>
  <si>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</si>
  <si>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</si>
  <si>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</si>
  <si>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</si>
  <si>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</si>
  <si>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</si>
  <si>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</si>
  <si>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</si>
  <si>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</si>
  <si>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</si>
  <si>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</si>
  <si>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</si>
  <si>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</si>
  <si>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</si>
  <si>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</si>
  <si>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</si>
  <si>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</si>
  <si>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</si>
  <si>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</si>
  <si>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</si>
  <si>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</si>
  <si>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</si>
  <si>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</si>
  <si>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</si>
  <si>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</si>
  <si>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</si>
  <si>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</si>
  <si>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</si>
  <si>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</si>
  <si>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</si>
  <si>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</si>
  <si>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</si>
  <si>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</si>
  <si>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</si>
  <si>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</si>
  <si>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</si>
  <si>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</si>
  <si>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</si>
  <si>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</si>
  <si>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</si>
  <si>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</si>
  <si>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</si>
  <si>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</si>
  <si>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</si>
  <si>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</si>
  <si>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</si>
  <si>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</si>
  <si>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</si>
  <si>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</si>
  <si>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</si>
  <si>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</si>
  <si>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</si>
  <si>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</si>
  <si>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</si>
  <si>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</si>
  <si>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</si>
  <si>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</si>
  <si>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</si>
  <si>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</si>
  <si>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</si>
  <si>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</si>
  <si>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</si>
  <si>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</si>
  <si>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</si>
  <si>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</si>
  <si>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</si>
  <si>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</si>
  <si>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</si>
  <si>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</si>
  <si>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</si>
  <si>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</si>
  <si>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</si>
  <si>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</si>
  <si>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</si>
  <si>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</si>
  <si>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</si>
  <si>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</si>
  <si>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</si>
  <si>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</si>
  <si>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</si>
  <si>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</si>
  <si>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</si>
  <si>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</si>
  <si>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</si>
  <si>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</si>
  <si>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</si>
  <si>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</si>
  <si>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</si>
  <si>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</si>
  <si>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</si>
  <si>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</si>
  <si>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</si>
  <si>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</si>
  <si>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</si>
  <si>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</si>
  <si>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</si>
  <si>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</si>
  <si>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</si>
  <si>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</si>
  <si>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</si>
  <si>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</si>
  <si>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</si>
  <si>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</si>
  <si>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</si>
  <si>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</si>
  <si>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</si>
  <si>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</si>
  <si>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</si>
  <si>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</si>
  <si>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</si>
  <si>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</si>
  <si>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</si>
  <si>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</si>
  <si>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</si>
  <si>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</si>
  <si>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</si>
  <si>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</si>
  <si>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</si>
  <si>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</si>
  <si>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</si>
  <si>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</si>
  <si>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</si>
  <si>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</si>
  <si>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</si>
  <si>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</si>
  <si>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</si>
  <si>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</si>
  <si>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</si>
  <si>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</si>
  <si>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</si>
  <si>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</si>
  <si>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</si>
  <si>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</si>
  <si>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</si>
  <si>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</si>
  <si>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</si>
  <si>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</si>
  <si>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</si>
  <si>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</si>
  <si>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</si>
  <si>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</si>
  <si>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</si>
  <si>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</si>
  <si>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</si>
  <si>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</si>
  <si>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</si>
  <si>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</si>
  <si>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</si>
  <si>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</si>
  <si>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</si>
  <si>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</si>
  <si>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</si>
  <si>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</si>
  <si>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</si>
  <si>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</si>
  <si>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</si>
  <si>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</si>
  <si>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</si>
  <si>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</si>
  <si>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</si>
  <si>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</si>
  <si>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</si>
  <si>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</si>
  <si>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</si>
  <si>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</si>
  <si>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</si>
  <si>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</si>
  <si>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</si>
  <si>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</si>
  <si>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</si>
  <si>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</si>
  <si>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</si>
  <si>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</si>
  <si>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</si>
  <si>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</si>
  <si>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</si>
  <si>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</si>
  <si>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</si>
  <si>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</si>
  <si>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</si>
  <si>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</si>
  <si>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</si>
  <si>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</si>
  <si>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</si>
  <si>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</si>
  <si>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</si>
  <si>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</si>
  <si>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</si>
  <si>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</si>
  <si>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</si>
  <si>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</si>
  <si>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</si>
  <si>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</si>
  <si>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</si>
  <si>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</si>
  <si>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</si>
  <si>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</si>
  <si>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</si>
  <si>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</si>
  <si>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</si>
  <si>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</si>
  <si>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</si>
  <si>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</si>
  <si>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</si>
  <si>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</si>
  <si>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</si>
  <si>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</si>
  <si>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</si>
  <si>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</si>
  <si>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</si>
  <si>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</si>
  <si>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</si>
  <si>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</si>
  <si>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</si>
  <si>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</si>
  <si>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</si>
  <si>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</si>
  <si>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</si>
  <si>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</si>
  <si>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</si>
  <si>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</si>
  <si>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</si>
  <si>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</si>
  <si>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</si>
  <si>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</si>
  <si>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</si>
  <si>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</si>
  <si>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</si>
  <si>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</si>
  <si>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</si>
  <si>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</si>
  <si>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</si>
  <si>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</si>
  <si>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</si>
  <si>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</si>
  <si>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</si>
  <si>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</si>
  <si>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</si>
  <si>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</si>
  <si>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</si>
  <si>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</si>
  <si>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</si>
  <si>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</si>
  <si>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</si>
  <si>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</si>
  <si>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</si>
  <si>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</si>
  <si>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</si>
  <si>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</si>
  <si>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</si>
  <si>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</si>
  <si>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</si>
  <si>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</si>
  <si>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</si>
  <si>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</si>
  <si>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</si>
  <si>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</si>
  <si>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</si>
  <si>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</si>
  <si>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</si>
  <si>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</si>
  <si>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</si>
  <si>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</si>
  <si>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</si>
  <si>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</si>
  <si>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</si>
  <si>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</si>
  <si>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</si>
  <si>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</si>
  <si>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</si>
  <si>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</si>
  <si>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</si>
  <si>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</si>
  <si>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</si>
  <si>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</si>
  <si>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</si>
  <si>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</si>
  <si>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</si>
  <si>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</si>
  <si>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</si>
  <si>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</si>
  <si>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</si>
  <si>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</si>
  <si>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</si>
  <si>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</si>
  <si>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</si>
  <si>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</si>
  <si>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</si>
  <si>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</si>
  <si>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</si>
  <si>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</si>
  <si>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</si>
  <si>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</si>
  <si>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</si>
  <si>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</si>
  <si>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</si>
  <si>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</si>
  <si>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</si>
  <si>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</si>
  <si>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</si>
  <si>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</si>
  <si>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</si>
  <si>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</si>
  <si>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</si>
  <si>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</si>
  <si>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</si>
  <si>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</si>
  <si>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</si>
  <si>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</si>
  <si>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</si>
  <si>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</si>
  <si>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</si>
  <si>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</si>
  <si>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</si>
  <si>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</si>
  <si>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</si>
  <si>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</si>
  <si>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</si>
  <si>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</si>
  <si>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</si>
  <si>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</si>
  <si>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</si>
  <si>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</si>
  <si>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</si>
  <si>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</si>
  <si>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</si>
  <si>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</si>
  <si>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</si>
  <si>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</si>
  <si>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</si>
  <si>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</si>
  <si>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</si>
  <si>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</si>
  <si>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</si>
  <si>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</si>
  <si>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</si>
  <si>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</si>
  <si>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</si>
  <si>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</si>
  <si>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</si>
  <si>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</si>
  <si>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</si>
  <si>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</si>
  <si>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</si>
  <si>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</si>
  <si>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</si>
  <si>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</si>
  <si>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</si>
  <si>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</si>
  <si>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</si>
  <si>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</si>
  <si>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</si>
  <si>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</si>
  <si>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</si>
  <si>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</si>
  <si>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</si>
  <si>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</si>
  <si>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</si>
  <si>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</si>
  <si>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</si>
  <si>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</si>
  <si>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</si>
  <si>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</si>
  <si>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</si>
  <si>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</si>
  <si>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</si>
  <si>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</si>
  <si>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</si>
  <si>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</si>
  <si>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</si>
  <si>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</si>
  <si>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</si>
  <si>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</si>
  <si>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</si>
  <si>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</si>
  <si>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</si>
  <si>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</si>
  <si>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</si>
  <si>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</si>
  <si>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</si>
  <si>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</si>
  <si>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</si>
  <si>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</si>
  <si>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</si>
  <si>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</si>
  <si>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</si>
  <si>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</si>
  <si>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</si>
  <si>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</si>
  <si>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</si>
  <si>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</si>
  <si>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</si>
  <si>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</si>
  <si>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</si>
  <si>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</si>
  <si>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</si>
  <si>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</si>
  <si>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</si>
  <si>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</si>
  <si>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</si>
  <si>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</si>
  <si>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</si>
  <si>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</si>
  <si>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</si>
  <si>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</si>
  <si>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</si>
  <si>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</si>
  <si>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</si>
  <si>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</si>
  <si>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</si>
  <si>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</si>
  <si>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</si>
  <si>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</si>
  <si>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</si>
  <si>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</si>
  <si>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</si>
  <si>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</si>
  <si>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</si>
  <si>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</si>
  <si>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</si>
  <si>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</si>
  <si>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</si>
  <si>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</si>
  <si>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</si>
  <si>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</si>
  <si>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</si>
  <si>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</si>
  <si>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</si>
  <si>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</si>
  <si>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</si>
  <si>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</si>
  <si>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</si>
  <si>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</si>
  <si>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</si>
  <si>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</si>
  <si>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</si>
  <si>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</si>
  <si>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</si>
  <si>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</si>
  <si>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</si>
  <si>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</si>
  <si>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</si>
  <si>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</si>
  <si>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</si>
  <si>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</si>
  <si>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</si>
  <si>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</si>
  <si>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</si>
  <si>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</si>
  <si>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</si>
  <si>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</si>
  <si>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</si>
  <si>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</si>
  <si>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</si>
  <si>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</si>
  <si>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</si>
  <si>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</si>
  <si>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</si>
  <si>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</si>
  <si>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</si>
  <si>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</si>
  <si>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</si>
  <si>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</si>
  <si>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</si>
  <si>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</si>
  <si>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</si>
  <si>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</si>
  <si>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</si>
  <si>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</si>
  <si>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</si>
  <si>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</si>
  <si>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</si>
  <si>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</si>
  <si>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</si>
  <si>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</si>
  <si>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</si>
  <si>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</si>
  <si>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</si>
  <si>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</si>
  <si>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</si>
  <si>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</si>
  <si>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</si>
  <si>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</si>
  <si>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</si>
  <si>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</si>
  <si>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</si>
  <si>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</si>
  <si>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</si>
  <si>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</si>
  <si>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</si>
  <si>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</si>
  <si>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</si>
  <si>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</si>
  <si>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</si>
  <si>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</si>
  <si>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</si>
  <si>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</si>
  <si>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</si>
  <si>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</si>
  <si>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</si>
  <si>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</si>
  <si>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</si>
  <si>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</si>
  <si>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</si>
  <si>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</si>
  <si>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</si>
  <si>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</si>
  <si>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</si>
  <si>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</si>
  <si>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</si>
  <si>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</si>
  <si>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</si>
  <si>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</si>
  <si>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</si>
  <si>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</si>
  <si>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</si>
  <si>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</si>
  <si>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</si>
  <si>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</si>
  <si>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</si>
  <si>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</si>
  <si>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</si>
  <si>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</si>
  <si>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</si>
  <si>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</si>
  <si>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</si>
  <si>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</si>
  <si>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</si>
  <si>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</si>
  <si>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</si>
  <si>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</si>
  <si>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</si>
  <si>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</si>
  <si>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</si>
  <si>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</si>
  <si>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</si>
  <si>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</si>
  <si>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</si>
  <si>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</si>
  <si>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</si>
  <si>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</si>
  <si>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</si>
  <si>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</si>
  <si>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</si>
  <si>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</si>
  <si>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</si>
  <si>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</si>
  <si>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</si>
  <si>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</si>
  <si>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</si>
  <si>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</si>
  <si>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</si>
  <si>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</si>
  <si>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</si>
  <si>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</si>
  <si>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</si>
  <si>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</si>
  <si>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</si>
  <si>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</si>
  <si>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</si>
  <si>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</si>
  <si>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</si>
  <si>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</si>
  <si>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</si>
  <si>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</si>
  <si>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</si>
  <si>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</si>
  <si>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</si>
  <si>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</si>
  <si>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</si>
  <si>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</si>
  <si>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</si>
  <si>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</si>
  <si>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</si>
  <si>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</si>
  <si>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</si>
  <si>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</si>
  <si>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</si>
  <si>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</si>
  <si>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</si>
  <si>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</si>
  <si>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</si>
  <si>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</si>
  <si>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</si>
  <si>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</si>
  <si>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</si>
  <si>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</si>
  <si>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</si>
  <si>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</si>
  <si>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</si>
  <si>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</si>
  <si>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</si>
  <si>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</si>
  <si>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</si>
  <si>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</si>
  <si>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</si>
  <si>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</si>
  <si>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</si>
  <si>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</si>
  <si>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</si>
  <si>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</si>
  <si>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</si>
  <si>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</si>
  <si>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</si>
  <si>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</si>
  <si>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</si>
  <si>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</si>
  <si>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</si>
  <si>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</si>
  <si>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</si>
  <si>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</si>
  <si>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</si>
  <si>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</si>
  <si>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</si>
  <si>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</si>
  <si>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</si>
  <si>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</si>
  <si>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</si>
  <si>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</si>
  <si>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</si>
  <si>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</si>
  <si>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</si>
  <si>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</si>
  <si>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</si>
  <si>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</si>
  <si>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</si>
  <si>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</si>
  <si>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</si>
  <si>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</si>
  <si>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</si>
  <si>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</si>
  <si>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</si>
  <si>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</si>
  <si>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</si>
  <si>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</si>
  <si>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</si>
  <si>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</si>
  <si>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</si>
  <si>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</si>
  <si>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</si>
  <si>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</si>
  <si>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</si>
  <si>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</si>
  <si>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</si>
  <si>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</si>
  <si>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</si>
  <si>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</si>
  <si>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</si>
  <si>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</si>
  <si>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</si>
  <si>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</si>
  <si>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</si>
  <si>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</si>
  <si>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</si>
  <si>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</si>
  <si>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</si>
  <si>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</si>
  <si>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</si>
  <si>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</si>
  <si>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</si>
  <si>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</si>
  <si>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</si>
  <si>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</si>
  <si>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</si>
  <si>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</si>
  <si>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</si>
  <si>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</si>
  <si>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</si>
  <si>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</si>
  <si>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</si>
  <si>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</si>
  <si>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</si>
  <si>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</si>
  <si>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</si>
  <si>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</si>
  <si>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</si>
  <si>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</si>
  <si>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</si>
  <si>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</si>
  <si>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</si>
  <si>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</si>
  <si>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</si>
  <si>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</si>
  <si>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</si>
  <si>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</si>
  <si>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</si>
  <si>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</si>
  <si>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</si>
  <si>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</si>
  <si>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</si>
  <si>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</si>
  <si>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</si>
  <si>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</si>
  <si>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</si>
  <si>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</si>
  <si>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</si>
  <si>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</si>
  <si>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</si>
  <si>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</si>
  <si>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</si>
  <si>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</si>
  <si>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</si>
  <si>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</si>
  <si>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</si>
  <si>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</si>
  <si>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</si>
  <si>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</si>
  <si>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</si>
  <si>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</si>
  <si>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</si>
  <si>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</si>
  <si>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</si>
  <si>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</si>
  <si>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</si>
  <si>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</si>
  <si>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</si>
  <si>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</si>
  <si>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</si>
  <si>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</si>
  <si>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</si>
  <si>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</si>
  <si>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</si>
  <si>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</si>
  <si>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</si>
  <si>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</si>
  <si>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</si>
  <si>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</si>
  <si>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</si>
  <si>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</si>
  <si>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</si>
  <si>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</si>
  <si>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</si>
  <si>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</si>
  <si>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</si>
  <si>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</si>
  <si>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</si>
  <si>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</si>
  <si>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</si>
  <si>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</si>
  <si>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</si>
  <si>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</si>
  <si>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</si>
  <si>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</si>
  <si>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</si>
  <si>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</si>
  <si>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</si>
  <si>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</si>
  <si>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</si>
  <si>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</si>
  <si>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</si>
  <si>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</si>
  <si>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</si>
  <si>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</si>
  <si>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</si>
  <si>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</si>
  <si>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</si>
  <si>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</si>
  <si>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</si>
  <si>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</si>
  <si>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</si>
  <si>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</si>
  <si>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</si>
  <si>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</si>
  <si>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</si>
  <si>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</si>
  <si>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</si>
  <si>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</si>
  <si>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</si>
  <si>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</si>
  <si>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</si>
  <si>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</si>
  <si>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</si>
  <si>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</si>
  <si>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</si>
  <si>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</si>
  <si>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</si>
  <si>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</si>
  <si>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</si>
  <si>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</si>
  <si>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</si>
  <si>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</si>
  <si>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</si>
  <si>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</si>
  <si>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</si>
  <si>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</si>
  <si>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</si>
  <si>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</si>
  <si>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</si>
  <si>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</si>
  <si>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</si>
  <si>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</si>
  <si>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</si>
  <si>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</si>
  <si>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</si>
  <si>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</si>
  <si>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</si>
  <si>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</si>
  <si>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</si>
  <si>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</si>
  <si>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</si>
  <si>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</si>
  <si>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</si>
  <si>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</si>
  <si>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</si>
  <si>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</si>
  <si>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</si>
  <si>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</si>
  <si>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</si>
  <si>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</si>
  <si>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</si>
  <si>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</si>
  <si>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</si>
  <si>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</si>
  <si>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</si>
  <si>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</si>
  <si>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</si>
  <si>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</si>
  <si>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</si>
  <si>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</si>
  <si>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</si>
  <si>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</si>
  <si>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</si>
  <si>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</si>
  <si>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</si>
  <si>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</si>
  <si>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</si>
  <si>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</si>
  <si>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</si>
  <si>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</si>
  <si>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</si>
  <si>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</si>
  <si>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</si>
  <si>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</si>
  <si>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</si>
  <si>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</si>
  <si>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</si>
  <si>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</si>
  <si>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</si>
  <si>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</si>
  <si>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</si>
  <si>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</si>
  <si>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</si>
  <si>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</si>
  <si>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</si>
  <si>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</si>
  <si>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</si>
  <si>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</si>
  <si>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</si>
  <si>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</si>
  <si>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</si>
  <si>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</si>
  <si>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</si>
  <si>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</si>
  <si>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</si>
  <si>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</si>
  <si>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</si>
  <si>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</si>
  <si>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</si>
  <si>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</si>
  <si>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</si>
  <si>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</si>
  <si>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</si>
  <si>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</si>
  <si>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</si>
  <si>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</si>
  <si>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</si>
  <si>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</si>
  <si>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</si>
  <si>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</si>
  <si>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</si>
  <si>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</si>
  <si>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</si>
  <si>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</si>
  <si>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</si>
  <si>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</si>
  <si>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</si>
  <si>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</si>
  <si>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</si>
  <si>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</si>
  <si>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</si>
  <si>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</si>
  <si>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</si>
  <si>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</si>
  <si>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</si>
  <si>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</si>
  <si>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</si>
  <si>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</si>
  <si>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</si>
  <si>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</si>
  <si>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</si>
  <si>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</si>
  <si>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</si>
  <si>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</si>
  <si>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</si>
  <si>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</si>
  <si>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</si>
  <si>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</si>
  <si>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</si>
  <si>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</si>
  <si>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</si>
  <si>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</si>
  <si>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</si>
  <si>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</si>
  <si>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</si>
  <si>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</si>
  <si>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</si>
  <si>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</si>
  <si>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</si>
  <si>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</si>
  <si>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</si>
  <si>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</si>
  <si>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</si>
  <si>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</si>
  <si>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</si>
  <si>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</si>
  <si>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</si>
  <si>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</si>
  <si>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</si>
  <si>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</si>
  <si>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</si>
  <si>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</si>
  <si>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</si>
  <si>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</si>
  <si>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</si>
  <si>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</si>
  <si>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</si>
  <si>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</si>
  <si>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</si>
  <si>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</si>
  <si>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</si>
  <si>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</si>
  <si>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</si>
  <si>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</si>
  <si>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</si>
  <si>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</si>
  <si>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</si>
  <si>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</si>
  <si>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</si>
  <si>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</si>
  <si>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</si>
  <si>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</si>
  <si>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</si>
  <si>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</si>
  <si>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</si>
  <si>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</si>
  <si>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</si>
  <si>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</si>
  <si>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</si>
  <si>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</si>
  <si>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</si>
  <si>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</si>
  <si>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</si>
  <si>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</si>
  <si>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</si>
  <si>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</si>
  <si>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</si>
  <si>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</si>
  <si>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</si>
  <si>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</si>
  <si>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</si>
  <si>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</si>
  <si>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</si>
  <si>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</si>
  <si>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</si>
  <si>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</si>
  <si>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</si>
  <si>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</si>
  <si>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</si>
  <si>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</si>
  <si>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</si>
  <si>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</si>
  <si>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</si>
  <si>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</si>
  <si>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</si>
  <si>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</si>
  <si>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</si>
  <si>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</si>
  <si>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</si>
  <si>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</si>
  <si>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</si>
  <si>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</si>
  <si>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</si>
  <si>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</si>
  <si>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</si>
  <si>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</si>
  <si>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</si>
  <si>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</si>
  <si>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</si>
  <si>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</si>
  <si>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</si>
  <si>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</si>
  <si>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</si>
  <si>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</si>
  <si>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</si>
  <si>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</si>
  <si>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</si>
  <si>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</si>
  <si>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</si>
  <si>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</si>
  <si>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</si>
  <si>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</si>
  <si>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</si>
  <si>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</si>
  <si>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</si>
  <si>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</si>
  <si>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</si>
  <si>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</si>
  <si>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</si>
  <si>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</si>
  <si>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</si>
  <si>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</si>
  <si>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</si>
  <si>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</si>
  <si>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</si>
  <si>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</si>
  <si>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</si>
  <si>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</si>
  <si>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</si>
  <si>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</si>
  <si>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</si>
  <si>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</si>
  <si>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</si>
  <si>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</si>
  <si>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</si>
  <si>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</si>
  <si>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</si>
  <si>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</si>
  <si>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</si>
  <si>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</si>
  <si>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</si>
  <si>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</si>
  <si>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</si>
  <si>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</si>
  <si>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</si>
  <si>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</si>
  <si>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</si>
  <si>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</si>
  <si>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</si>
  <si>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</si>
  <si>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</si>
  <si>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</si>
  <si>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</si>
  <si>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</si>
  <si>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</si>
  <si>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</si>
  <si>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</si>
  <si>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</si>
  <si>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</si>
  <si>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</si>
  <si>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</si>
  <si>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</si>
  <si>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</si>
  <si>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</si>
  <si>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</si>
  <si>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</si>
  <si>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</si>
  <si>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</si>
  <si>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</si>
  <si>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</si>
  <si>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</si>
  <si>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</si>
  <si>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</si>
  <si>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</si>
  <si>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</si>
  <si>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</si>
  <si>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</si>
  <si>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</si>
  <si>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</si>
  <si>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</si>
  <si>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</si>
  <si>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</si>
  <si>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</si>
  <si>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</si>
  <si>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</si>
  <si>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</si>
  <si>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</si>
  <si>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</si>
  <si>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</si>
  <si>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</si>
  <si>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</si>
  <si>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</si>
  <si>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</si>
  <si>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</si>
  <si>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</si>
  <si>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</si>
  <si>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</si>
  <si>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</si>
  <si>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</si>
  <si>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</si>
  <si>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</si>
  <si>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</si>
  <si>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</si>
  <si>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</si>
  <si>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</si>
  <si>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</si>
  <si>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</si>
  <si>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</si>
  <si>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</si>
  <si>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</si>
  <si>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</si>
  <si>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</si>
  <si>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</si>
  <si>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</si>
  <si>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</si>
  <si>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</si>
  <si>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</si>
  <si>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</si>
  <si>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</si>
  <si>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</si>
  <si>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</si>
  <si>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</si>
  <si>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</si>
  <si>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</si>
  <si>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</si>
  <si>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</si>
  <si>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</si>
  <si>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</si>
  <si>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</si>
  <si>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</si>
  <si>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</si>
  <si>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</si>
  <si>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</si>
  <si>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</si>
  <si>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</si>
  <si>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</si>
  <si>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</si>
  <si>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</si>
  <si>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</si>
  <si>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</si>
  <si>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</si>
  <si>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</si>
  <si>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</si>
  <si>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</si>
  <si>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</si>
  <si>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</si>
  <si>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</si>
  <si>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</si>
  <si>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</si>
  <si>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</si>
  <si>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</si>
  <si>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</si>
  <si>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</si>
  <si>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</si>
  <si>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</si>
  <si>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</si>
  <si>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</si>
  <si>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</si>
  <si>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</si>
  <si>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</si>
  <si>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</si>
  <si>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</si>
  <si>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</si>
  <si>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</si>
  <si>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</si>
  <si>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</si>
  <si>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</si>
  <si>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</si>
  <si>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</si>
  <si>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</si>
  <si>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</si>
  <si>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</si>
  <si>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</si>
  <si>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</si>
  <si>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</si>
  <si>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</si>
  <si>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</si>
  <si>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</si>
  <si>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</si>
  <si>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</si>
  <si>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</si>
  <si>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</si>
  <si>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</si>
  <si>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</si>
  <si>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</si>
  <si>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</si>
  <si>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</si>
  <si>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</si>
  <si>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</si>
  <si>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</si>
  <si>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</si>
  <si>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</si>
  <si>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</si>
  <si>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</si>
  <si>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</si>
  <si>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</si>
  <si>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</si>
  <si>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</si>
  <si>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</si>
  <si>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</si>
  <si>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</si>
  <si>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</si>
  <si>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</si>
  <si>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</si>
  <si>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</si>
  <si>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</si>
  <si>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</si>
  <si>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</si>
  <si>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</si>
  <si>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</si>
  <si>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</si>
  <si>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</si>
  <si>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</si>
  <si>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</si>
  <si>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</si>
  <si>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</si>
  <si>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</si>
  <si>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</si>
  <si>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</si>
  <si>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</si>
  <si>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</si>
  <si>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</si>
  <si>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</si>
  <si>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</si>
  <si>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</si>
  <si>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</si>
  <si>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</si>
  <si>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</si>
  <si>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</si>
  <si>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</si>
  <si>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</si>
  <si>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</si>
  <si>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</si>
  <si>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</si>
  <si>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</si>
  <si>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</si>
  <si>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</si>
  <si>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</si>
  <si>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</si>
  <si>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</si>
  <si>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</si>
  <si>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</si>
  <si>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</si>
  <si>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</si>
  <si>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</si>
  <si>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</si>
  <si>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</si>
  <si>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</si>
  <si>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</si>
  <si>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</si>
  <si>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</si>
  <si>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</si>
  <si>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</si>
  <si>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</si>
  <si>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</si>
  <si>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</si>
  <si>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</si>
  <si>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</si>
  <si>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</si>
  <si>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</si>
  <si>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</si>
  <si>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</si>
  <si>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</si>
  <si>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</si>
  <si>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</si>
  <si>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</si>
  <si>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</si>
  <si>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</si>
  <si>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</si>
  <si>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</si>
  <si>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</si>
  <si>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</si>
  <si>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</si>
  <si>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</si>
  <si>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</si>
  <si>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</si>
  <si>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</si>
  <si>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</si>
  <si>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</si>
  <si>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</si>
  <si>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</si>
  <si>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</si>
  <si>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</si>
  <si>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</si>
  <si>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</si>
  <si>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</si>
  <si>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</si>
  <si>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</si>
  <si>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</si>
  <si>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</si>
  <si>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</si>
  <si>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</si>
  <si>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</si>
  <si>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</si>
  <si>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</si>
  <si>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</si>
  <si>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</si>
  <si>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</si>
  <si>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</si>
  <si>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</si>
  <si>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</si>
  <si>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</si>
  <si>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</si>
  <si>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</si>
  <si>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</si>
  <si>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</si>
  <si>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</si>
  <si>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</si>
  <si>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</si>
  <si>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</si>
  <si>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</si>
  <si>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</si>
  <si>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</si>
  <si>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</si>
  <si>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</si>
  <si>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</si>
  <si>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</si>
  <si>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</si>
  <si>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</si>
  <si>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</si>
  <si>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</si>
  <si>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</si>
  <si>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</si>
  <si>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</si>
  <si>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</si>
  <si>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</si>
  <si>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</si>
  <si>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</si>
  <si>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</si>
  <si>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</si>
  <si>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</si>
  <si>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</si>
  <si>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</si>
  <si>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</si>
  <si>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</si>
  <si>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</si>
  <si>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</si>
  <si>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</si>
  <si>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</si>
  <si>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</si>
  <si>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</si>
  <si>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</si>
  <si>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</si>
  <si>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</si>
  <si>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</si>
  <si>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</si>
  <si>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</si>
  <si>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</si>
  <si>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</si>
  <si>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</si>
  <si>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</si>
  <si>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</si>
  <si>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</si>
  <si>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</si>
  <si>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</si>
  <si>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</si>
  <si>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</si>
  <si>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</si>
  <si>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</si>
  <si>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</si>
  <si>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</si>
  <si>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</si>
  <si>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</si>
  <si>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</si>
  <si>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</si>
  <si>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</si>
  <si>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</si>
  <si>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</si>
  <si>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</si>
  <si>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</si>
  <si>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</si>
  <si>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</si>
  <si>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</si>
  <si>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</si>
  <si>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</si>
  <si>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</si>
  <si>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</si>
  <si>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</si>
  <si>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</si>
  <si>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</si>
  <si>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</si>
  <si>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</si>
  <si>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</si>
  <si>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</si>
  <si>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</si>
  <si>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</si>
  <si>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</si>
  <si>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</si>
  <si>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</si>
  <si>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</si>
  <si>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</si>
  <si>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</si>
  <si>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</si>
  <si>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</si>
  <si>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</si>
  <si>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</si>
  <si>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</si>
  <si>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</si>
  <si>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</si>
  <si>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</si>
  <si>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</si>
  <si>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</si>
  <si>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</si>
  <si>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</si>
  <si>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</si>
  <si>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</si>
  <si>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</si>
  <si>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</si>
  <si>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</si>
  <si>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</si>
  <si>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</si>
  <si>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</si>
  <si>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</si>
  <si>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</si>
  <si>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</si>
  <si>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</si>
  <si>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</si>
  <si>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</si>
  <si>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</si>
  <si>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</si>
  <si>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</si>
  <si>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</si>
  <si>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</si>
  <si>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</si>
  <si>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</si>
  <si>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</si>
  <si>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</si>
  <si>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</si>
  <si>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</si>
  <si>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</si>
  <si>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</si>
  <si>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</si>
  <si>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</si>
  <si>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</si>
  <si>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</si>
  <si>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</si>
  <si>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</si>
  <si>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</si>
  <si>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</si>
  <si>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</si>
  <si>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</si>
  <si>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</si>
  <si>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</si>
  <si>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</si>
  <si>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</si>
  <si>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</si>
  <si>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</si>
  <si>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</si>
  <si>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</si>
  <si>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</si>
  <si>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</si>
  <si>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</si>
  <si>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</si>
  <si>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</si>
  <si>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</si>
  <si>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</si>
  <si>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</si>
  <si>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</si>
  <si>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</si>
  <si>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</si>
  <si>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</si>
  <si>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</si>
  <si>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</si>
  <si>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</si>
  <si>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</si>
  <si>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</si>
  <si>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</si>
  <si>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</si>
  <si>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</si>
  <si>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</si>
  <si>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</si>
  <si>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</si>
  <si>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</si>
  <si>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</si>
  <si>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</si>
  <si>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</si>
  <si>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</si>
  <si>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</si>
  <si>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</si>
  <si>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</si>
  <si>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</si>
  <si>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</si>
  <si>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</si>
  <si>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</si>
  <si>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</si>
  <si>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</si>
  <si>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</si>
  <si>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</si>
  <si>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</si>
  <si>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</si>
  <si>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</si>
  <si>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</si>
  <si>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</si>
  <si>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</si>
  <si>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</si>
  <si>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</si>
  <si>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</si>
  <si>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</si>
  <si>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</si>
  <si>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</si>
  <si>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</si>
  <si>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</si>
  <si>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</si>
  <si>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</si>
  <si>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</si>
  <si>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</si>
  <si>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</si>
  <si>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</si>
  <si>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</si>
  <si>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</si>
  <si>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</si>
  <si>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</si>
  <si>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</si>
  <si>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</si>
  <si>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</si>
  <si>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</si>
  <si>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</si>
  <si>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</si>
  <si>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</si>
  <si>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</si>
  <si>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</si>
  <si>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</si>
  <si>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</si>
  <si>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</si>
  <si>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</si>
  <si>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</si>
  <si>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</si>
  <si>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</si>
  <si>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</si>
  <si>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</si>
  <si>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</si>
  <si>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</si>
  <si>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</si>
  <si>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</si>
  <si>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</si>
  <si>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</si>
  <si>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</si>
  <si>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</si>
  <si>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</si>
  <si>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</si>
  <si>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</si>
  <si>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</si>
  <si>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</si>
  <si>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</si>
  <si>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</si>
  <si>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</si>
  <si>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</si>
  <si>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</si>
  <si>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</si>
  <si>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</si>
  <si>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</si>
  <si>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</si>
  <si>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</si>
  <si>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</si>
  <si>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</si>
  <si>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</si>
  <si>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</si>
  <si>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</si>
  <si>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</si>
  <si>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</si>
  <si>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</si>
  <si>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</si>
  <si>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</si>
  <si>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</si>
  <si>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</si>
  <si>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</si>
  <si>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</si>
  <si>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</si>
  <si>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</si>
  <si>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</si>
  <si>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</si>
  <si>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</si>
  <si>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</si>
  <si>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</si>
  <si>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</si>
  <si>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</si>
  <si>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</si>
  <si>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</si>
  <si>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</si>
  <si>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</si>
  <si>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</si>
  <si>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</si>
  <si>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</si>
  <si>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</si>
  <si>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</si>
  <si>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</si>
  <si>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</si>
  <si>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</si>
  <si>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</si>
  <si>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</si>
  <si>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</si>
  <si>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</si>
  <si>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</si>
  <si>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</si>
  <si>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</si>
  <si>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</si>
  <si>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</si>
  <si>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</si>
  <si>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</si>
  <si>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</si>
  <si>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</si>
  <si>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</si>
  <si>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</si>
  <si>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</si>
  <si>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</si>
  <si>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</si>
  <si>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</si>
  <si>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</si>
  <si>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</si>
  <si>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</si>
  <si>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</si>
  <si>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</si>
  <si>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</si>
  <si>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</si>
  <si>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</si>
  <si>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</si>
  <si>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</si>
  <si>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</si>
  <si>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</si>
  <si>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</si>
  <si>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</si>
  <si>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</si>
  <si>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</si>
  <si>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</si>
  <si>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</si>
  <si>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</si>
  <si>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</si>
  <si>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</si>
  <si>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</si>
  <si>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</si>
  <si>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</si>
  <si>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</si>
  <si>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</si>
  <si>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</si>
  <si>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</si>
  <si>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</si>
  <si>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</si>
  <si>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</si>
  <si>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</si>
  <si>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</si>
  <si>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</si>
  <si>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</si>
  <si>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</si>
  <si>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</si>
  <si>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</si>
  <si>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</si>
  <si>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</si>
  <si>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</si>
  <si>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</si>
  <si>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</si>
  <si>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</si>
  <si>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</si>
  <si>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</si>
  <si>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</si>
  <si>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</si>
  <si>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</si>
  <si>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</si>
  <si>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</si>
  <si>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</si>
  <si>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</si>
  <si>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</si>
  <si>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</si>
  <si>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</si>
  <si>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</si>
  <si>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</si>
  <si>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</si>
  <si>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</si>
  <si>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</si>
  <si>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</si>
  <si>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</si>
  <si>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</si>
  <si>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</si>
  <si>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</si>
  <si>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</si>
  <si>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</si>
  <si>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</si>
  <si>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</si>
  <si>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</si>
  <si>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</si>
  <si>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</si>
  <si>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</si>
  <si>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</si>
  <si>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</si>
  <si>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</si>
  <si>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</si>
  <si>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</si>
  <si>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</si>
  <si>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</si>
  <si>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</si>
  <si>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</si>
  <si>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</si>
  <si>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</si>
  <si>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</si>
  <si>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</si>
  <si>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</si>
  <si>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</si>
  <si>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</si>
  <si>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</si>
  <si>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</si>
  <si>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</si>
  <si>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</si>
  <si>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</si>
  <si>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</si>
  <si>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</si>
  <si>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</si>
  <si>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</si>
  <si>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</si>
  <si>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</si>
  <si>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</si>
  <si>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</si>
  <si>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</si>
  <si>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</si>
  <si>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</si>
  <si>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</si>
  <si>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</si>
  <si>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</si>
  <si>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</si>
  <si>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</si>
  <si>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</si>
  <si>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</si>
  <si>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</si>
  <si>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</si>
  <si>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</si>
  <si>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</si>
  <si>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</si>
  <si>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</si>
  <si>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</si>
  <si>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</si>
  <si>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</si>
  <si>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</si>
  <si>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</si>
  <si>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</si>
  <si>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</si>
  <si>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</si>
  <si>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</si>
  <si>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</si>
  <si>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</si>
  <si>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</si>
  <si>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</si>
  <si>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</si>
  <si>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</si>
  <si>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</si>
  <si>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</si>
  <si>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</si>
  <si>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</si>
  <si>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</si>
  <si>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</si>
  <si>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</si>
  <si>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</si>
  <si>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</si>
  <si>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</si>
  <si>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</si>
  <si>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</si>
  <si>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</si>
  <si>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</si>
  <si>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</si>
  <si>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</si>
  <si>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</si>
  <si>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</si>
  <si>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</si>
  <si>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</si>
  <si>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</si>
  <si>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</si>
  <si>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</si>
  <si>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</si>
  <si>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</si>
  <si>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</si>
  <si>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</si>
  <si>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</si>
  <si>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</si>
  <si>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</si>
  <si>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</si>
  <si>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</si>
  <si>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</si>
  <si>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</si>
  <si>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</si>
  <si>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</si>
  <si>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</si>
  <si>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</si>
  <si>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</si>
  <si>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</si>
  <si>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</si>
  <si>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</si>
  <si>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</si>
  <si>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</si>
  <si>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</si>
  <si>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</si>
  <si>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</si>
  <si>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</si>
  <si>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</si>
  <si>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</si>
  <si>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</si>
  <si>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</si>
  <si>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</si>
  <si>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</si>
  <si>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</si>
  <si>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</si>
  <si>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</si>
  <si>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</si>
  <si>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</si>
  <si>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</si>
  <si>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</si>
  <si>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</si>
  <si>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</si>
  <si>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</si>
  <si>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</si>
  <si>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</si>
  <si>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</si>
  <si>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</si>
  <si>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</si>
  <si>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</si>
  <si>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</si>
  <si>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</si>
  <si>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</si>
  <si>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</si>
  <si>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</si>
  <si>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</si>
  <si>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</si>
  <si>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</si>
  <si>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</si>
  <si>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</si>
  <si>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</si>
  <si>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</si>
  <si>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</si>
  <si>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</si>
  <si>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</si>
  <si>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</si>
  <si>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</si>
  <si>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</si>
  <si>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</si>
  <si>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</si>
  <si>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</si>
  <si>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</si>
  <si>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</si>
  <si>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</si>
  <si>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</si>
  <si>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</si>
  <si>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</si>
  <si>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</si>
  <si>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</si>
  <si>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</si>
  <si>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</si>
  <si>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</si>
  <si>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</si>
  <si>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</si>
  <si>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</si>
  <si>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</si>
  <si>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</si>
  <si>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</si>
  <si>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</si>
  <si>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</si>
  <si>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</si>
  <si>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</si>
  <si>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</si>
  <si>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</si>
  <si>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</si>
  <si>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</si>
  <si>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</si>
  <si>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</si>
  <si>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</si>
  <si>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</si>
  <si>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</si>
  <si>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</si>
  <si>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</si>
  <si>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</si>
  <si>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</si>
  <si>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</si>
  <si>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</si>
  <si>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</si>
  <si>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</si>
  <si>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</si>
  <si>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</si>
  <si>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</si>
  <si>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</si>
  <si>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</si>
  <si>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</si>
  <si>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</si>
  <si>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</si>
  <si>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</si>
  <si>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</si>
  <si>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</si>
  <si>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</si>
  <si>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</si>
  <si>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</si>
  <si>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</si>
  <si>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</si>
  <si>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</si>
  <si>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</si>
  <si>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</si>
  <si>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</si>
  <si>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</si>
  <si>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</si>
  <si>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</si>
  <si>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</si>
  <si>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</si>
  <si>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</si>
  <si>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</si>
  <si>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</si>
  <si>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</si>
  <si>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</si>
  <si>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</si>
  <si>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</si>
  <si>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</si>
  <si>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</si>
  <si>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</si>
  <si>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</si>
  <si>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</si>
  <si>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</si>
  <si>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</si>
  <si>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</si>
  <si>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</si>
  <si>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</si>
  <si>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</si>
  <si>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</si>
  <si>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</si>
  <si>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</si>
  <si>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</si>
  <si>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</si>
  <si>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</si>
  <si>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</si>
  <si>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</si>
  <si>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</si>
  <si>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</si>
  <si>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</si>
  <si>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</si>
  <si>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</si>
  <si>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</si>
  <si>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</si>
  <si>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</si>
  <si>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</si>
  <si>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</si>
  <si>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</si>
  <si>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</si>
  <si>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</si>
  <si>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</si>
  <si>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</si>
  <si>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</si>
  <si>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</si>
  <si>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</si>
  <si>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</si>
  <si>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</si>
  <si>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</si>
  <si>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</si>
  <si>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</si>
  <si>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</si>
  <si>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</si>
  <si>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</si>
  <si>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</si>
  <si>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</si>
  <si>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</si>
  <si>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</si>
  <si>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</si>
  <si>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</si>
  <si>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</si>
  <si>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</si>
  <si>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</si>
  <si>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</si>
  <si>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</si>
  <si>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</si>
  <si>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</si>
  <si>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</si>
  <si>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</si>
  <si>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</si>
  <si>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</si>
  <si>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</si>
  <si>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</si>
  <si>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</si>
  <si>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</si>
  <si>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</si>
  <si>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</si>
  <si>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</si>
  <si>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</si>
  <si>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</si>
  <si>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</si>
  <si>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</si>
  <si>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</si>
  <si>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</si>
  <si>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</si>
  <si>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</si>
  <si>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</si>
  <si>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</si>
  <si>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</si>
  <si>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</si>
  <si>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</si>
  <si>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</si>
  <si>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</si>
  <si>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</si>
  <si>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</si>
  <si>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</si>
  <si>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</si>
  <si>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</si>
  <si>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</si>
  <si>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</si>
  <si>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</si>
  <si>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</si>
  <si>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</si>
  <si>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</si>
  <si>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</si>
  <si>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</si>
  <si>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</si>
  <si>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</si>
  <si>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</si>
  <si>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</si>
  <si>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</si>
  <si>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</si>
  <si>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</si>
  <si>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</si>
  <si>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</si>
  <si>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</si>
  <si>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</si>
  <si>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</si>
  <si>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</si>
  <si>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</si>
  <si>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</si>
  <si>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</si>
  <si>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</si>
  <si>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</si>
  <si>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</si>
  <si>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</si>
  <si>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</si>
  <si>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</si>
  <si>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</si>
  <si>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</si>
  <si>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</si>
  <si>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</si>
  <si>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</si>
  <si>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</si>
  <si>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</si>
  <si>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</si>
  <si>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</si>
  <si>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</si>
  <si>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</si>
  <si>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</si>
  <si>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</si>
  <si>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</si>
  <si>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</si>
  <si>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</si>
  <si>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</si>
  <si>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</si>
  <si>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</si>
  <si>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</si>
  <si>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</si>
  <si>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</si>
  <si>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</si>
  <si>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</si>
  <si>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</si>
  <si>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</si>
  <si>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</si>
  <si>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</si>
  <si>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</si>
  <si>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</si>
  <si>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</si>
  <si>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</si>
  <si>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</si>
  <si>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</si>
  <si>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</si>
  <si>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</si>
  <si>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</si>
  <si>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</si>
  <si>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</si>
  <si>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</si>
  <si>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</si>
  <si>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</si>
  <si>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</si>
  <si>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</si>
  <si>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</si>
  <si>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</si>
  <si>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</si>
  <si>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</si>
  <si>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</si>
  <si>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</si>
  <si>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</si>
  <si>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</si>
  <si>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</si>
  <si>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</si>
  <si>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</si>
  <si>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</si>
  <si>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</si>
  <si>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</si>
  <si>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</si>
  <si>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</si>
  <si>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</si>
  <si>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</si>
  <si>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</si>
  <si>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</si>
  <si>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</si>
  <si>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</si>
  <si>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</si>
  <si>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</si>
  <si>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</si>
  <si>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</si>
  <si>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</si>
  <si>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</si>
  <si>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</si>
  <si>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</si>
  <si>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</si>
  <si>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</si>
  <si>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</si>
  <si>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</si>
  <si>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</si>
  <si>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</si>
  <si>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</si>
  <si>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</si>
  <si>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</si>
  <si>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</si>
  <si>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</si>
  <si>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</si>
  <si>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</si>
  <si>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</si>
  <si>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</si>
  <si>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</si>
  <si>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</si>
  <si>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</si>
  <si>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</si>
  <si>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</si>
  <si>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</si>
  <si>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</si>
  <si>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</si>
  <si>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</si>
  <si>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</si>
  <si>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</si>
  <si>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</si>
  <si>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</si>
  <si>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</si>
  <si>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</si>
  <si>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</si>
  <si>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</si>
  <si>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</si>
  <si>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</si>
  <si>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</si>
  <si>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</si>
  <si>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</si>
  <si>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</si>
  <si>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</si>
  <si>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</si>
  <si>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</si>
  <si>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</si>
  <si>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</si>
  <si>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</si>
  <si>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</si>
  <si>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</si>
  <si>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</si>
  <si>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</si>
  <si>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</si>
  <si>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</si>
  <si>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</si>
  <si>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</si>
  <si>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</si>
  <si>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</si>
  <si>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</si>
  <si>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</si>
  <si>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</si>
  <si>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</si>
  <si>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</si>
  <si>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</si>
  <si>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</si>
  <si>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</si>
  <si>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</si>
  <si>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</si>
  <si>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</si>
  <si>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</si>
  <si>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</si>
  <si>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</si>
  <si>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</si>
  <si>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</si>
  <si>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</si>
  <si>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</si>
  <si>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</si>
  <si>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</si>
  <si>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</si>
  <si>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</si>
  <si>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</si>
  <si>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</si>
  <si>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</si>
  <si>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</si>
  <si>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</si>
  <si>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</si>
  <si>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</si>
  <si>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</si>
  <si>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</si>
  <si>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</si>
  <si>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</si>
  <si>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</si>
  <si>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</si>
  <si>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</si>
  <si>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</si>
  <si>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</si>
  <si>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</si>
  <si>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</si>
  <si>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</si>
  <si>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</si>
  <si>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</si>
  <si>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</si>
  <si>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</si>
  <si>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</si>
  <si>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</si>
  <si>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</si>
  <si>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</si>
  <si>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</si>
  <si>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</si>
  <si>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</si>
  <si>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</si>
  <si>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</si>
  <si>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</si>
  <si>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</si>
  <si>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</si>
  <si>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</si>
  <si>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</si>
  <si>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</si>
  <si>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</si>
  <si>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</si>
  <si>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</si>
  <si>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</si>
  <si>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</si>
  <si>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</si>
  <si>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</si>
  <si>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</si>
  <si>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</si>
  <si>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</si>
  <si>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</si>
  <si>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</si>
  <si>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</si>
  <si>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</si>
  <si>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</si>
  <si>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</si>
  <si>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</si>
  <si>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</si>
  <si>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</si>
  <si>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</si>
  <si>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</si>
  <si>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</si>
  <si>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</si>
  <si>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</si>
  <si>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</si>
  <si>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</si>
  <si>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</si>
  <si>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</si>
  <si>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</si>
  <si>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</si>
  <si>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</si>
  <si>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</si>
  <si>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</si>
  <si>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</si>
  <si>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</si>
  <si>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</si>
  <si>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</si>
  <si>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</si>
  <si>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</si>
  <si>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</si>
  <si>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</si>
  <si>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</si>
  <si>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</si>
  <si>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</si>
  <si>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</si>
  <si>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</si>
  <si>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</si>
  <si>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</si>
  <si>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</si>
  <si>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</si>
  <si>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</si>
  <si>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</si>
  <si>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</si>
  <si>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</si>
  <si>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</si>
  <si>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</si>
  <si>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</si>
  <si>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</si>
  <si>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</si>
  <si>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</si>
  <si>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</si>
  <si>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</si>
  <si>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</si>
  <si>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</si>
  <si>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</si>
  <si>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</si>
  <si>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</si>
  <si>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</si>
  <si>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</si>
  <si>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</si>
  <si>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</si>
  <si>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</si>
  <si>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</si>
  <si>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</si>
  <si>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</si>
  <si>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</si>
  <si>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</si>
  <si>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</si>
  <si>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</si>
  <si>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</si>
  <si>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</si>
  <si>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</si>
  <si>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</si>
  <si>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</si>
  <si>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</si>
  <si>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</si>
  <si>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</si>
  <si>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</si>
  <si>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</si>
  <si>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</si>
  <si>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</si>
  <si>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</si>
  <si>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</si>
  <si>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</si>
  <si>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</si>
  <si>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</si>
  <si>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</si>
  <si>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</si>
  <si>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</si>
  <si>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</si>
  <si>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</si>
  <si>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</si>
  <si>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</si>
  <si>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</si>
  <si>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</si>
  <si>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</si>
  <si>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</si>
  <si>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</si>
  <si>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</si>
  <si>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</si>
  <si>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</si>
  <si>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</si>
  <si>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</si>
  <si>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</si>
  <si>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</si>
  <si>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</si>
  <si>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</si>
  <si>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</si>
  <si>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</si>
  <si>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</si>
  <si>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</si>
  <si>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</si>
  <si>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</si>
  <si>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</si>
  <si>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</si>
  <si>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</si>
  <si>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</si>
  <si>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</si>
  <si>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</si>
  <si>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</si>
  <si>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</si>
  <si>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</si>
  <si>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</si>
  <si>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</si>
  <si>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</si>
  <si>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</si>
  <si>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</si>
  <si>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</si>
  <si>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</si>
  <si>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</si>
  <si>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</si>
  <si>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</si>
  <si>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</si>
  <si>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</si>
  <si>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</si>
  <si>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</si>
  <si>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</si>
  <si>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</si>
  <si>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</si>
  <si>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</si>
  <si>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</si>
  <si>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</si>
  <si>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</si>
  <si>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</si>
  <si>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</si>
  <si>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</si>
  <si>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</si>
  <si>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</si>
  <si>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</si>
  <si>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</si>
  <si>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</si>
  <si>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</si>
  <si>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</si>
  <si>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</si>
  <si>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</si>
  <si>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</si>
  <si>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</si>
  <si>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</si>
  <si>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</si>
  <si>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</si>
  <si>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</si>
  <si>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</si>
  <si>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</si>
  <si>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</si>
  <si>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</si>
  <si>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</si>
  <si>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</si>
  <si>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</si>
  <si>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</si>
  <si>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</si>
  <si>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</si>
  <si>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</si>
  <si>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</si>
  <si>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</si>
  <si>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</si>
  <si>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</si>
  <si>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</si>
  <si>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</si>
  <si>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</si>
  <si>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</si>
  <si>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</si>
  <si>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</si>
  <si>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</si>
  <si>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</si>
  <si>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</si>
  <si>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</si>
  <si>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</si>
  <si>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</si>
  <si>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</si>
  <si>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</si>
  <si>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</si>
  <si>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</si>
  <si>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</si>
  <si>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</si>
  <si>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</si>
  <si>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</si>
  <si>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</si>
  <si>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</si>
  <si>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</si>
  <si>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</si>
  <si>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</si>
  <si>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</si>
  <si>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</si>
  <si>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</si>
  <si>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</si>
  <si>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</si>
  <si>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</si>
  <si>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</si>
  <si>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</si>
  <si>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</si>
  <si>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</si>
  <si>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</si>
  <si>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</si>
  <si>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</si>
  <si>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</si>
  <si>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</si>
  <si>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</si>
  <si>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</si>
  <si>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</si>
  <si>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</si>
  <si>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</si>
  <si>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</si>
  <si>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</si>
  <si>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</si>
  <si>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</si>
  <si>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</si>
  <si>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</si>
  <si>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</si>
  <si>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</si>
  <si>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</si>
  <si>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</si>
  <si>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</si>
  <si>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</si>
  <si>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</si>
  <si>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</si>
  <si>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</si>
  <si>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</si>
  <si>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</si>
  <si>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</si>
  <si>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</si>
  <si>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</si>
  <si>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</si>
  <si>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</si>
  <si>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</si>
  <si>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</si>
  <si>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</si>
  <si>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</si>
  <si>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</si>
  <si>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</si>
  <si>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</si>
  <si>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</si>
  <si>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</si>
  <si>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</si>
  <si>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</si>
  <si>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</si>
  <si>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</si>
  <si>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</si>
  <si>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</si>
  <si>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</si>
  <si>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</si>
  <si>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</si>
  <si>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</si>
  <si>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</si>
  <si>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</si>
  <si>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</si>
  <si>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</si>
  <si>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</si>
  <si>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</si>
  <si>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</si>
  <si>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</si>
  <si>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</si>
  <si>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</si>
  <si>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</si>
  <si>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</si>
  <si>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</si>
  <si>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</si>
  <si>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</si>
  <si>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</si>
  <si>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</si>
  <si>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</si>
  <si>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</si>
  <si>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</si>
  <si>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</si>
  <si>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</si>
  <si>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</si>
  <si>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</si>
  <si>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</si>
  <si>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</si>
  <si>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</si>
  <si>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</si>
  <si>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</si>
  <si>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</si>
  <si>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</si>
  <si>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</si>
  <si>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</si>
  <si>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</si>
  <si>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</si>
  <si>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</si>
  <si>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</si>
  <si>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</si>
  <si>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</si>
  <si>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</si>
  <si>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</si>
  <si>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</si>
  <si>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</si>
  <si>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</si>
  <si>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</si>
  <si>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</si>
  <si>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</si>
  <si>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</si>
  <si>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</si>
  <si>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</si>
  <si>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</si>
  <si>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</si>
  <si>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</si>
  <si>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</si>
  <si>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</si>
  <si>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</si>
  <si>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</si>
  <si>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</si>
  <si>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</si>
  <si>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</si>
  <si>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</si>
  <si>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</si>
  <si>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</si>
  <si>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</si>
  <si>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</si>
  <si>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</si>
  <si>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</si>
  <si>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</si>
  <si>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</si>
  <si>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</si>
  <si>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</si>
  <si>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</si>
  <si>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</si>
  <si>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</si>
  <si>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</si>
  <si>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</si>
  <si>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</si>
  <si>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</si>
  <si>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</si>
  <si>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</si>
  <si>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</si>
  <si>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</si>
  <si>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</si>
  <si>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</si>
  <si>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</si>
  <si>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</si>
  <si>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</si>
  <si>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</si>
  <si>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</si>
  <si>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</si>
  <si>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</si>
  <si>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</si>
  <si>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</si>
  <si>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</si>
  <si>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</si>
  <si>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</si>
  <si>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</si>
  <si>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</si>
  <si>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</si>
  <si>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</si>
  <si>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</si>
  <si>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</si>
  <si>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</si>
  <si>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</si>
  <si>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</si>
  <si>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</si>
  <si>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</si>
  <si>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</si>
  <si>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</si>
  <si>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</si>
  <si>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</si>
  <si>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</si>
  <si>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</si>
  <si>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</si>
  <si>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</si>
  <si>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</si>
  <si>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</si>
  <si>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</si>
  <si>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</si>
  <si>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</si>
  <si>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</si>
  <si>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</si>
  <si>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</si>
  <si>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</si>
  <si>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</si>
  <si>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</si>
  <si>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</si>
  <si>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</si>
  <si>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</si>
  <si>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</si>
  <si>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</si>
  <si>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</si>
  <si>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</si>
  <si>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</si>
  <si>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</si>
  <si>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</si>
  <si>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</si>
  <si>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</si>
  <si>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</si>
  <si>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</si>
  <si>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</si>
  <si>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</si>
  <si>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</si>
  <si>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</si>
  <si>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</si>
  <si>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</si>
  <si>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</si>
  <si>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</si>
  <si>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</si>
  <si>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</si>
  <si>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</si>
  <si>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</si>
  <si>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</si>
  <si>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</si>
  <si>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</si>
  <si>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</si>
  <si>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</si>
  <si>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</si>
  <si>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</si>
  <si>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</si>
  <si>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</si>
  <si>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</si>
  <si>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</si>
  <si>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</si>
  <si>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</si>
  <si>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</si>
  <si>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</si>
  <si>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</si>
  <si>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</si>
  <si>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</si>
  <si>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</si>
  <si>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</si>
  <si>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</si>
  <si>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</si>
  <si>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</si>
  <si>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</si>
  <si>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</si>
  <si>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</si>
  <si>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</si>
  <si>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</si>
  <si>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</si>
  <si>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</si>
  <si>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</si>
  <si>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</si>
  <si>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</si>
  <si>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</si>
  <si>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</si>
  <si>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</si>
  <si>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</si>
  <si>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</si>
  <si>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</si>
  <si>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</si>
  <si>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</si>
  <si>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</si>
  <si>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</si>
  <si>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</si>
  <si>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</si>
  <si>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</si>
  <si>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</si>
  <si>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</si>
  <si>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</si>
  <si>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</si>
  <si>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</si>
  <si>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</si>
  <si>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</si>
  <si>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</si>
  <si>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</si>
  <si>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</si>
  <si>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</si>
  <si>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</si>
  <si>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</si>
  <si>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</si>
  <si>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</si>
  <si>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</si>
  <si>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</si>
  <si>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</si>
  <si>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</si>
  <si>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</si>
  <si>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</si>
  <si>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</si>
  <si>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</si>
  <si>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</si>
  <si>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</si>
  <si>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</si>
  <si>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</si>
  <si>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</si>
  <si>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</si>
  <si>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</si>
  <si>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</si>
  <si>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</si>
  <si>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</si>
  <si>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</si>
  <si>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</si>
  <si>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</si>
  <si>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</si>
  <si>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</si>
  <si>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</si>
  <si>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</si>
  <si>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</si>
  <si>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</si>
  <si>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</si>
  <si>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</si>
  <si>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</si>
  <si>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</si>
  <si>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</si>
  <si>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</si>
  <si>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</si>
  <si>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</si>
  <si>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</si>
  <si>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</si>
  <si>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</si>
  <si>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</si>
  <si>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</si>
  <si>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</si>
  <si>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</si>
  <si>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</si>
  <si>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</si>
  <si>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</si>
  <si>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</si>
  <si>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</si>
  <si>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</si>
  <si>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</si>
  <si>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</si>
  <si>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</si>
  <si>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</si>
  <si>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</si>
  <si>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</si>
  <si>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</si>
  <si>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</si>
  <si>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</si>
  <si>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</si>
  <si>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</si>
  <si>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</si>
  <si>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</si>
  <si>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</si>
  <si>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</si>
  <si>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</si>
  <si>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</si>
  <si>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</si>
  <si>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</si>
  <si>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</si>
  <si>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</si>
  <si>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</si>
  <si>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</si>
  <si>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</si>
  <si>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</si>
  <si>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</si>
  <si>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</si>
  <si>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</si>
  <si>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</si>
  <si>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</si>
  <si>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</si>
  <si>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</si>
  <si>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</si>
  <si>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</si>
  <si>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</si>
  <si>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</si>
  <si>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</si>
  <si>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</si>
  <si>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</si>
  <si>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</si>
  <si>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</si>
  <si>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</si>
  <si>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</si>
  <si>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</si>
  <si>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</si>
  <si>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</si>
  <si>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</si>
  <si>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</si>
  <si>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</si>
  <si>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</si>
  <si>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</si>
  <si>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</si>
  <si>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</si>
  <si>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</si>
  <si>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</si>
  <si>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</si>
  <si>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</si>
  <si>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</si>
  <si>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</si>
  <si>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</si>
  <si>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</si>
  <si>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</si>
  <si>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</si>
  <si>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</si>
  <si>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</si>
  <si>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</si>
  <si>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</si>
  <si>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</si>
  <si>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</si>
  <si>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</si>
  <si>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</si>
  <si>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</si>
  <si>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</si>
  <si>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</si>
  <si>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</si>
  <si>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</si>
  <si>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</si>
  <si>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</si>
  <si>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</si>
  <si>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</si>
  <si>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</si>
  <si>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</si>
  <si>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</si>
  <si>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</si>
  <si>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</si>
  <si>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</si>
  <si>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</si>
  <si>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</si>
  <si>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</si>
  <si>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</si>
  <si>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</si>
  <si>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</si>
  <si>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</si>
  <si>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</si>
  <si>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</si>
  <si>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</si>
  <si>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</si>
  <si>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</si>
  <si>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</si>
  <si>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</si>
  <si>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</si>
  <si>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</si>
  <si>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</si>
  <si>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</si>
  <si>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</si>
  <si>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</si>
  <si>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</si>
  <si>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</si>
  <si>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</si>
  <si>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</si>
  <si>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</si>
  <si>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</si>
  <si>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</si>
  <si>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</si>
  <si>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</si>
  <si>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</si>
  <si>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</si>
  <si>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</si>
  <si>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</si>
  <si>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</si>
  <si>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</si>
  <si>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</si>
  <si>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</si>
  <si>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</si>
  <si>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</si>
  <si>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</si>
  <si>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</si>
  <si>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</si>
  <si>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</si>
  <si>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</si>
  <si>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</si>
  <si>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</si>
  <si>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</si>
  <si>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</si>
  <si>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</si>
  <si>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</si>
  <si>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</si>
  <si>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</si>
  <si>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</si>
  <si>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</si>
  <si>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</si>
  <si>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</si>
  <si>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</si>
  <si>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</si>
  <si>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</si>
  <si>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</si>
  <si>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</si>
  <si>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</si>
  <si>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</si>
  <si>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</si>
  <si>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</si>
  <si>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</si>
  <si>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</si>
  <si>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</si>
  <si>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</si>
  <si>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</si>
  <si>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</si>
  <si>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</si>
  <si>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</si>
  <si>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</si>
  <si>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</si>
  <si>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</si>
  <si>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</si>
  <si>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</si>
  <si>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</si>
  <si>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</si>
  <si>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</si>
  <si>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</si>
  <si>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</si>
  <si>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</si>
  <si>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</si>
  <si>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</si>
  <si>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</si>
  <si>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</si>
  <si>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</si>
  <si>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</si>
  <si>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</si>
  <si>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</si>
  <si>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</si>
  <si>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</si>
  <si>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</si>
  <si>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</si>
  <si>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</si>
  <si>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</si>
  <si>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</si>
  <si>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</si>
  <si>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</si>
  <si>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</si>
  <si>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</si>
  <si>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</si>
  <si>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</si>
  <si>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</si>
  <si>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</si>
  <si>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</si>
  <si>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</si>
  <si>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</si>
  <si>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</si>
  <si>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</si>
  <si>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</si>
  <si>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</si>
  <si>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</si>
  <si>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</si>
  <si>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</si>
  <si>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</si>
  <si>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</si>
  <si>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</si>
  <si>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</si>
  <si>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</si>
  <si>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</si>
  <si>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</si>
  <si>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</si>
  <si>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</si>
  <si>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</si>
  <si>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</si>
  <si>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</si>
  <si>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</si>
  <si>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</si>
  <si>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</si>
  <si>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</si>
  <si>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</si>
  <si>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</si>
  <si>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</si>
  <si>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</si>
  <si>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</si>
  <si>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</si>
  <si>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</si>
  <si>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</si>
  <si>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</si>
  <si>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</si>
  <si>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</si>
  <si>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</si>
  <si>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</si>
  <si>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</si>
  <si>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</si>
  <si>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</si>
  <si>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</si>
  <si>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</si>
  <si>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</si>
  <si>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</si>
  <si>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</si>
  <si>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</si>
  <si>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</si>
  <si>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</si>
  <si>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</si>
  <si>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</si>
  <si>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</si>
  <si>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</si>
  <si>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</si>
  <si>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</si>
  <si>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</si>
  <si>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</si>
  <si>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</si>
  <si>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</si>
  <si>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</si>
  <si>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</si>
  <si>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</si>
  <si>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</si>
  <si>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</si>
  <si>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</si>
  <si>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</si>
  <si>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</si>
  <si>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</si>
  <si>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</si>
  <si>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</si>
  <si>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</si>
  <si>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</si>
  <si>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</si>
  <si>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</si>
  <si>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</si>
  <si>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</si>
  <si>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</si>
  <si>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</si>
  <si>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</si>
  <si>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</si>
  <si>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</si>
  <si>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</si>
  <si>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</si>
  <si>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</si>
  <si>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</si>
  <si>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</si>
  <si>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</si>
  <si>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</si>
  <si>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</si>
  <si>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</si>
  <si>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</si>
  <si>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</si>
  <si>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</si>
  <si>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</si>
  <si>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</si>
  <si>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</si>
  <si>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</si>
  <si>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</si>
  <si>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</si>
  <si>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</si>
  <si>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</si>
  <si>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</si>
  <si>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</si>
  <si>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</si>
  <si>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</si>
  <si>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</si>
  <si>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</si>
  <si>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</si>
  <si>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</si>
  <si>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</si>
  <si>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</si>
  <si>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</si>
  <si>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</si>
  <si>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</si>
  <si>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</si>
  <si>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</si>
  <si>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</si>
  <si>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</si>
  <si>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</si>
  <si>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</si>
  <si>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</si>
  <si>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</si>
  <si>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</si>
  <si>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</si>
  <si>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</si>
  <si>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</si>
  <si>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</si>
  <si>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</si>
  <si>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</si>
  <si>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</si>
  <si>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</si>
  <si>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</si>
  <si>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</si>
  <si>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</si>
  <si>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</si>
  <si>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</si>
  <si>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</si>
  <si>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</si>
  <si>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</si>
  <si>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</si>
  <si>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</si>
  <si>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</si>
  <si>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</si>
  <si>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</si>
  <si>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</si>
  <si>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</si>
  <si>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</si>
  <si>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</si>
  <si>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</si>
  <si>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</si>
  <si>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</si>
  <si>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</si>
  <si>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</si>
  <si>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</si>
  <si>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</si>
  <si>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</si>
  <si>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</si>
  <si>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</si>
  <si>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</si>
  <si>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</si>
  <si>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</si>
  <si>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</si>
  <si>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</si>
  <si>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</si>
  <si>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</si>
  <si>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</si>
  <si>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</si>
  <si>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</si>
  <si>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</si>
  <si>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</si>
  <si>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</si>
  <si>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</si>
  <si>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</si>
  <si>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</si>
  <si>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</si>
  <si>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</si>
  <si>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</si>
  <si>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</si>
  <si>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</si>
  <si>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</si>
  <si>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</si>
  <si>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</si>
  <si>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</si>
  <si>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</si>
  <si>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</si>
  <si>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</si>
  <si>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</si>
  <si>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</si>
  <si>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</si>
  <si>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</si>
  <si>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</si>
  <si>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</si>
  <si>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</si>
  <si>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</si>
  <si>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</si>
  <si>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</si>
  <si>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</si>
  <si>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</si>
  <si>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</si>
  <si>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</si>
  <si>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</si>
  <si>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</si>
  <si>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</si>
  <si>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</si>
  <si>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</si>
  <si>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</si>
  <si>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</si>
  <si>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</si>
  <si>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</si>
  <si>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</si>
  <si>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</si>
  <si>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</si>
  <si>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</si>
  <si>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</si>
  <si>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</si>
  <si>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</si>
  <si>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</si>
  <si>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</si>
  <si>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</si>
  <si>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</si>
  <si>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</si>
  <si>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</si>
  <si>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</si>
  <si>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</si>
  <si>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</si>
  <si>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</si>
  <si>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</si>
  <si>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</si>
  <si>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</si>
  <si>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</si>
  <si>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</si>
  <si>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</si>
  <si>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</si>
  <si>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</si>
  <si>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</si>
  <si>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</si>
  <si>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</si>
  <si>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</si>
  <si>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</si>
  <si>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</si>
  <si>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</si>
  <si>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</si>
  <si>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</si>
  <si>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</si>
  <si>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</si>
  <si>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</si>
  <si>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</si>
  <si>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</si>
  <si>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</si>
  <si>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</si>
  <si>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</si>
  <si>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</si>
  <si>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</si>
  <si>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</si>
  <si>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</si>
  <si>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</si>
  <si>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</si>
  <si>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</si>
  <si>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</si>
  <si>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</si>
  <si>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</si>
  <si>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</si>
  <si>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</si>
  <si>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</si>
  <si>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</si>
  <si>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</si>
  <si>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</si>
  <si>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</si>
  <si>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</si>
  <si>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</si>
  <si>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</si>
  <si>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</si>
  <si>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</si>
  <si>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</si>
  <si>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</si>
  <si>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</si>
  <si>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</si>
  <si>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</si>
  <si>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</si>
  <si>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</si>
  <si>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</si>
  <si>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</si>
  <si>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</si>
  <si>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</si>
  <si>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</si>
  <si>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</si>
  <si>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</si>
  <si>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</si>
  <si>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</si>
  <si>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</si>
  <si>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</si>
  <si>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</si>
  <si>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</si>
  <si>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</si>
  <si>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</si>
  <si>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</si>
  <si>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</si>
  <si>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</si>
  <si>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</si>
  <si>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</si>
  <si>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</si>
  <si>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</si>
  <si>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</si>
  <si>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</si>
  <si>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</si>
  <si>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</si>
  <si>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</si>
  <si>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</si>
  <si>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</si>
  <si>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</si>
  <si>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</si>
  <si>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</si>
  <si>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</si>
  <si>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</si>
  <si>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</si>
  <si>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</si>
  <si>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</si>
  <si>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</si>
  <si>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</si>
  <si>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</si>
  <si>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</si>
  <si>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</si>
  <si>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</si>
  <si>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</si>
  <si>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</si>
  <si>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</si>
  <si>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</si>
  <si>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</si>
  <si>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</si>
  <si>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</si>
  <si>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</si>
  <si>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</si>
  <si>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</si>
  <si>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</si>
  <si>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</si>
  <si>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</si>
  <si>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</si>
  <si>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</si>
  <si>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</si>
  <si>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</si>
  <si>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</si>
  <si>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</si>
  <si>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</si>
  <si>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</si>
  <si>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</si>
  <si>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</si>
  <si>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</si>
  <si>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</si>
  <si>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</si>
  <si>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</si>
  <si>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</si>
  <si>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</si>
  <si>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</si>
  <si>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</si>
  <si>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</si>
  <si>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</si>
  <si>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</si>
  <si>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</si>
  <si>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</si>
  <si>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</si>
  <si>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</si>
  <si>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</si>
  <si>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</si>
  <si>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</si>
  <si>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</si>
  <si>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</si>
  <si>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</si>
  <si>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</si>
  <si>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</si>
  <si>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</si>
  <si>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</si>
  <si>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</si>
  <si>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</si>
  <si>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</si>
  <si>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</si>
  <si>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</si>
  <si>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</si>
  <si>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</si>
  <si>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</si>
  <si>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</si>
  <si>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</si>
  <si>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</si>
  <si>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</si>
  <si>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</si>
  <si>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</si>
  <si>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</si>
  <si>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</si>
  <si>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</si>
  <si>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</si>
  <si>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</si>
  <si>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</si>
  <si>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</si>
  <si>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</si>
  <si>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</si>
  <si>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</si>
  <si>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</si>
  <si>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</si>
  <si>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</si>
  <si>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</si>
  <si>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</si>
  <si>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</si>
  <si>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</si>
  <si>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</si>
  <si>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</si>
  <si>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</si>
  <si>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</si>
  <si>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</si>
  <si>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</si>
  <si>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</si>
  <si>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</si>
  <si>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</si>
  <si>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</si>
  <si>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</si>
  <si>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</si>
  <si>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</si>
  <si>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</si>
  <si>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</si>
  <si>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</si>
  <si>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</si>
  <si>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</si>
  <si>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</si>
  <si>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</si>
  <si>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</si>
  <si>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</si>
  <si>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</si>
  <si>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</si>
  <si>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</si>
  <si>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</si>
  <si>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</si>
  <si>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</si>
  <si>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</si>
  <si>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</si>
  <si>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</si>
  <si>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</si>
  <si>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</si>
  <si>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</si>
  <si>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</si>
  <si>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</si>
  <si>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</si>
  <si>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</si>
  <si>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</si>
  <si>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</si>
  <si>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</si>
  <si>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</si>
  <si>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</si>
  <si>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</si>
  <si>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</si>
  <si>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</si>
  <si>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</si>
  <si>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</si>
  <si>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</si>
  <si>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</si>
  <si>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</si>
  <si>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</si>
  <si>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</si>
  <si>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</si>
  <si>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</si>
  <si>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</si>
  <si>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</si>
  <si>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</si>
  <si>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</si>
  <si>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</si>
  <si>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</si>
  <si>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</si>
  <si>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</si>
  <si>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</si>
  <si>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</si>
  <si>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</si>
  <si>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</si>
  <si>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</si>
  <si>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</si>
  <si>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</si>
  <si>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</si>
  <si>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</si>
  <si>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</si>
  <si>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</si>
  <si>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</si>
  <si>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</si>
  <si>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</si>
  <si>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</si>
  <si>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</si>
  <si>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</si>
  <si>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</si>
  <si>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</si>
  <si>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</si>
  <si>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</si>
  <si>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</si>
  <si>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</si>
  <si>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</si>
  <si>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</si>
  <si>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</si>
  <si>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</si>
  <si>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</si>
  <si>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</si>
  <si>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</si>
  <si>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</si>
  <si>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</si>
  <si>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</si>
  <si>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</si>
  <si>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</si>
  <si>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</si>
  <si>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</si>
  <si>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</si>
  <si>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</si>
  <si>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</si>
  <si>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</si>
  <si>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</si>
  <si>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</si>
  <si>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</si>
  <si>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</si>
  <si>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</si>
  <si>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</si>
  <si>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</si>
  <si>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</si>
  <si>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</si>
  <si>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</si>
  <si>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</si>
  <si>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</si>
  <si>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</si>
  <si>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</si>
  <si>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</si>
  <si>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</si>
  <si>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</si>
  <si>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</si>
  <si>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</si>
  <si>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</si>
  <si>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</si>
  <si>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</si>
  <si>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</si>
  <si>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</si>
  <si>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</si>
  <si>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</si>
  <si>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</si>
  <si>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</si>
  <si>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</si>
  <si>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</si>
  <si>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</si>
  <si>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</si>
  <si>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</si>
  <si>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</si>
  <si>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</si>
  <si>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</si>
  <si>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</si>
  <si>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</si>
  <si>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</si>
  <si>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</si>
  <si>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</si>
  <si>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</si>
  <si>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</si>
  <si>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</si>
  <si>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</si>
  <si>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</si>
  <si>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</si>
  <si>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</si>
  <si>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</si>
  <si>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</si>
  <si>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</si>
  <si>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</si>
  <si>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</si>
  <si>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</si>
  <si>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</si>
  <si>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</si>
  <si>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</si>
  <si>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</si>
  <si>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</si>
  <si>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</si>
  <si>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</si>
  <si>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</si>
  <si>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</si>
  <si>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</si>
  <si>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</si>
  <si>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</si>
  <si>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</si>
  <si>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</si>
  <si>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</si>
  <si>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</si>
  <si>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</si>
  <si>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</si>
  <si>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</si>
  <si>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</si>
  <si>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</si>
  <si>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</si>
  <si>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</si>
  <si>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</si>
  <si>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</si>
  <si>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</si>
  <si>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</si>
  <si>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</si>
  <si>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</si>
  <si>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</si>
  <si>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</si>
  <si>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</si>
  <si>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</si>
  <si>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</si>
  <si>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</si>
  <si>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</si>
  <si>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</si>
  <si>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</si>
  <si>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</si>
  <si>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</si>
  <si>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</si>
  <si>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</si>
  <si>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</si>
  <si>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</si>
  <si>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</si>
  <si>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</si>
  <si>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</si>
  <si>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</si>
  <si>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</si>
  <si>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</si>
  <si>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</si>
  <si>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</si>
  <si>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</si>
  <si>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</si>
  <si>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</si>
  <si>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</si>
  <si>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</si>
  <si>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</si>
  <si>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</si>
  <si>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</si>
  <si>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</si>
  <si>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</si>
  <si>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</si>
  <si>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</si>
  <si>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</si>
  <si>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</si>
  <si>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</si>
  <si>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</si>
  <si>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</si>
  <si>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</si>
  <si>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</si>
  <si>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</si>
  <si>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</si>
  <si>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</si>
  <si>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</si>
  <si>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</si>
  <si>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</si>
  <si>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</si>
  <si>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</si>
  <si>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</si>
  <si>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</si>
  <si>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</si>
  <si>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</si>
  <si>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</si>
  <si>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</si>
  <si>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</si>
  <si>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</si>
  <si>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</si>
  <si>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</si>
  <si>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</si>
  <si>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</si>
  <si>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</si>
  <si>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</si>
  <si>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</si>
  <si>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</si>
  <si>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</si>
  <si>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</si>
  <si>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</si>
  <si>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</si>
  <si>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</si>
  <si>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</si>
  <si>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</si>
  <si>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</si>
  <si>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</si>
  <si>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</si>
  <si>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</si>
  <si>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</si>
  <si>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</si>
  <si>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</si>
  <si>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</si>
  <si>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</si>
  <si>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</si>
  <si>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</si>
  <si>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</si>
  <si>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</si>
  <si>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</si>
  <si>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</si>
  <si>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</si>
  <si>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</si>
  <si>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</si>
  <si>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</si>
  <si>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</si>
  <si>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</si>
  <si>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</si>
  <si>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</si>
  <si>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</si>
  <si>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</si>
  <si>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</si>
  <si>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</si>
  <si>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</si>
  <si>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</si>
  <si>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</si>
  <si>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</si>
  <si>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</si>
  <si>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</si>
  <si>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</si>
  <si>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</si>
  <si>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</si>
  <si>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</si>
  <si>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</si>
  <si>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</si>
  <si>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</si>
  <si>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</si>
  <si>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</si>
  <si>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</si>
  <si>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</si>
  <si>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</si>
  <si>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</si>
  <si>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</si>
  <si>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</si>
  <si>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</si>
  <si>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</si>
  <si>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</si>
  <si>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</si>
  <si>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</si>
  <si>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</si>
  <si>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</si>
  <si>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</si>
  <si>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</si>
  <si>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</si>
  <si>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</si>
  <si>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</si>
  <si>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</si>
  <si>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</si>
  <si>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</si>
  <si>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</si>
  <si>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</si>
  <si>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</si>
  <si>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</si>
  <si>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</si>
  <si>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</si>
  <si>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</si>
  <si>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</si>
  <si>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</si>
  <si>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</si>
  <si>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</si>
  <si>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</si>
  <si>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</si>
  <si>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</si>
  <si>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</si>
  <si>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</si>
  <si>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</si>
  <si>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</si>
  <si>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</si>
  <si>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</si>
  <si>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</si>
  <si>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</si>
  <si>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</si>
  <si>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</si>
  <si>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</si>
  <si>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</si>
  <si>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</si>
  <si>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</si>
  <si>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</si>
  <si>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</si>
  <si>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</si>
  <si>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</si>
  <si>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</si>
  <si>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</si>
  <si>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</si>
  <si>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</si>
  <si>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</si>
  <si>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</si>
  <si>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</si>
  <si>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</si>
  <si>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</si>
  <si>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</si>
  <si>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</si>
  <si>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</si>
  <si>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</si>
  <si>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</si>
  <si>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</si>
  <si>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</si>
  <si>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</si>
  <si>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</si>
  <si>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</si>
  <si>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</si>
  <si>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</si>
  <si>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</si>
  <si>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</si>
  <si>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</si>
  <si>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</si>
  <si>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</si>
  <si>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</si>
  <si>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</si>
  <si>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</si>
  <si>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</si>
  <si>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</si>
  <si>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</si>
  <si>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</si>
  <si>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</si>
  <si>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</si>
  <si>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</si>
  <si>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</si>
  <si>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</si>
  <si>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</si>
  <si>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</si>
  <si>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</si>
  <si>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</si>
  <si>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</si>
  <si>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</si>
  <si>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</si>
  <si>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</si>
  <si>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</si>
  <si>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</si>
  <si>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</si>
  <si>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</si>
  <si>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</si>
  <si>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</si>
  <si>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</si>
  <si>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</si>
  <si>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</si>
  <si>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</si>
  <si>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</si>
  <si>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</si>
  <si>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</si>
  <si>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</si>
  <si>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</si>
  <si>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</si>
  <si>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</si>
  <si>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</si>
  <si>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</si>
  <si>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</si>
  <si>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</si>
  <si>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</si>
  <si>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</si>
  <si>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</si>
  <si>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</si>
  <si>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</si>
  <si>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</si>
  <si>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</si>
  <si>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</si>
  <si>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</si>
  <si>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</si>
  <si>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</si>
  <si>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</si>
  <si>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</si>
  <si>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</si>
  <si>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</si>
  <si>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</si>
  <si>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</si>
  <si>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</si>
  <si>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</si>
  <si>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</si>
  <si>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</si>
  <si>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</si>
  <si>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</si>
  <si>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</si>
  <si>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</si>
  <si>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</si>
  <si>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</si>
  <si>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</si>
  <si>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</si>
  <si>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</si>
  <si>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</si>
  <si>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</si>
  <si>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</si>
  <si>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</si>
  <si>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</si>
  <si>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</si>
  <si>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</si>
  <si>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</si>
  <si>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</si>
  <si>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</si>
  <si>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</si>
  <si>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</si>
  <si>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</si>
  <si>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</si>
  <si>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</si>
  <si>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</si>
  <si>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</si>
  <si>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</si>
  <si>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</si>
  <si>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</si>
  <si>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</si>
  <si>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</si>
  <si>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</si>
  <si>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</si>
  <si>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</si>
  <si>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</si>
  <si>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</si>
  <si>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</si>
  <si>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</si>
  <si>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</si>
  <si>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</si>
  <si>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</si>
  <si>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</si>
  <si>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</si>
  <si>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</si>
  <si>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</si>
  <si>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</si>
  <si>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</si>
  <si>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</si>
  <si>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</si>
  <si>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</si>
  <si>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</si>
  <si>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</si>
  <si>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</si>
  <si>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</si>
  <si>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</si>
  <si>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</si>
  <si>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</si>
  <si>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</si>
  <si>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</si>
  <si>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</si>
  <si>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</si>
  <si>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</si>
  <si>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</si>
  <si>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</si>
  <si>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</si>
  <si>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</si>
  <si>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</si>
  <si>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</si>
  <si>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</si>
  <si>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</si>
  <si>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</si>
  <si>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</si>
  <si>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</si>
  <si>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</si>
  <si>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</si>
  <si>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</si>
  <si>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</si>
  <si>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</si>
  <si>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</si>
  <si>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</si>
  <si>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</si>
  <si>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</si>
  <si>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</si>
  <si>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</si>
  <si>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</si>
  <si>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</si>
  <si>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</si>
  <si>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</si>
  <si>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</si>
  <si>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</si>
  <si>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</si>
  <si>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</si>
  <si>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</si>
  <si>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</si>
  <si>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</si>
  <si>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</si>
  <si>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</si>
  <si>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</si>
  <si>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</si>
  <si>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</si>
  <si>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</si>
  <si>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</si>
  <si>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</si>
  <si>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</si>
  <si>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</si>
  <si>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</si>
  <si>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</si>
  <si>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</si>
  <si>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</si>
  <si>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</si>
  <si>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</si>
  <si>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</si>
  <si>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</si>
  <si>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</si>
  <si>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</si>
  <si>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</si>
  <si>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</si>
  <si>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</si>
  <si>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</si>
  <si>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</si>
  <si>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</si>
  <si>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</si>
  <si>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</si>
  <si>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</si>
  <si>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</si>
  <si>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</si>
  <si>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</si>
  <si>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</si>
  <si>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</si>
  <si>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</si>
  <si>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</si>
  <si>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</si>
  <si>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</si>
  <si>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</si>
  <si>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</si>
  <si>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</si>
  <si>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</si>
  <si>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</si>
  <si>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</si>
  <si>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</si>
  <si>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</si>
  <si>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</si>
  <si>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</si>
  <si>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</si>
  <si>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</si>
  <si>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</si>
  <si>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</si>
  <si>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</si>
  <si>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</si>
  <si>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</si>
  <si>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</si>
  <si>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</si>
  <si>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</si>
  <si>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</si>
  <si>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</si>
  <si>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</si>
  <si>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</si>
  <si>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</si>
  <si>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</si>
  <si>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</si>
  <si>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</si>
  <si>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</si>
  <si>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</si>
  <si>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</si>
  <si>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</si>
  <si>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</si>
  <si>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</si>
  <si>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</si>
  <si>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</si>
  <si>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</si>
  <si>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</si>
  <si>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</si>
  <si>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</si>
  <si>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</si>
  <si>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</si>
  <si>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</si>
  <si>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</si>
  <si>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</si>
  <si>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</si>
  <si>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</si>
  <si>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</si>
  <si>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</si>
  <si>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</si>
  <si>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</si>
  <si>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</si>
  <si>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</si>
  <si>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</si>
  <si>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</si>
  <si>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</si>
  <si>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</si>
  <si>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</si>
  <si>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</si>
  <si>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</si>
  <si>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</si>
  <si>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</si>
  <si>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</si>
  <si>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</si>
  <si>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</si>
  <si>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</si>
  <si>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</si>
  <si>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</si>
  <si>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</si>
  <si>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</si>
  <si>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</si>
  <si>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</si>
  <si>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</si>
  <si>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</si>
  <si>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</si>
  <si>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</si>
  <si>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</si>
  <si>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</si>
  <si>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</si>
  <si>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</si>
  <si>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</si>
  <si>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</si>
  <si>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</si>
  <si>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</si>
  <si>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</si>
  <si>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</si>
  <si>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</si>
  <si>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</si>
  <si>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</si>
  <si>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</si>
  <si>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</si>
  <si>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</si>
  <si>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</si>
  <si>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</si>
  <si>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</si>
  <si>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</si>
  <si>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</si>
  <si>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</si>
  <si>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</si>
  <si>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</si>
  <si>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</si>
  <si>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</si>
  <si>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</si>
  <si>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</si>
  <si>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</si>
  <si>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</si>
  <si>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</si>
  <si>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</si>
  <si>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</si>
  <si>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</si>
  <si>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</si>
  <si>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</si>
  <si>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</si>
  <si>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</si>
  <si>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</si>
  <si>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</si>
  <si>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</si>
  <si>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</si>
  <si>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</si>
  <si>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</si>
  <si>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</si>
  <si>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</si>
  <si>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</si>
  <si>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</si>
  <si>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</si>
  <si>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</si>
  <si>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</si>
  <si>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</si>
  <si>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</si>
  <si>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</si>
  <si>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</si>
  <si>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</si>
  <si>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</si>
  <si>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</si>
  <si>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</si>
  <si>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</si>
  <si>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</si>
  <si>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</si>
  <si>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</si>
  <si>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</si>
  <si>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</si>
  <si>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</si>
  <si>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</si>
  <si>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</si>
  <si>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</si>
  <si>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</si>
  <si>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</si>
  <si>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</si>
  <si>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</si>
  <si>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</si>
  <si>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</si>
  <si>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</si>
  <si>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</si>
  <si>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</si>
  <si>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</si>
  <si>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</si>
  <si>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</si>
  <si>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</si>
  <si>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</si>
  <si>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</si>
  <si>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</si>
  <si>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</si>
  <si>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</si>
  <si>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</si>
  <si>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</si>
  <si>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</si>
  <si>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</si>
  <si>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</si>
  <si>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</si>
  <si>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</si>
  <si>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</si>
  <si>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</si>
  <si>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</si>
  <si>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</si>
  <si>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</si>
  <si>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</si>
  <si>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</si>
  <si>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</si>
  <si>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</si>
  <si>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</si>
  <si>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</si>
  <si>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</si>
  <si>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</si>
  <si>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</si>
  <si>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</si>
  <si>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</si>
  <si>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</si>
  <si>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</si>
  <si>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</si>
  <si>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</si>
  <si>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</si>
  <si>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</si>
  <si>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</si>
  <si>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</si>
  <si>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</si>
  <si>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</si>
  <si>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</si>
  <si>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</si>
  <si>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</si>
  <si>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</si>
  <si>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</si>
  <si>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</si>
  <si>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</si>
  <si>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</si>
  <si>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</si>
  <si>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</si>
  <si>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</si>
  <si>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</si>
  <si>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</si>
  <si>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</si>
  <si>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</si>
  <si>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</si>
  <si>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</si>
  <si>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</si>
  <si>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</si>
  <si>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</si>
  <si>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</si>
  <si>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</si>
  <si>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</si>
  <si>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</si>
  <si>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</si>
  <si>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</si>
  <si>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</si>
  <si>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</si>
  <si>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</si>
  <si>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</si>
  <si>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</si>
  <si>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</si>
  <si>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</si>
  <si>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</si>
  <si>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</si>
  <si>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</si>
  <si>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</si>
  <si>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</si>
  <si>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</si>
  <si>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</si>
  <si>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</si>
  <si>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</si>
  <si>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</si>
  <si>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</si>
  <si>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</si>
  <si>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</si>
  <si>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</si>
  <si>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</si>
  <si>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</si>
  <si>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</si>
  <si>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</si>
  <si>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</si>
  <si>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</si>
  <si>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</si>
  <si>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</si>
  <si>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</si>
  <si>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</si>
  <si>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</si>
  <si>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</si>
  <si>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</si>
  <si>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</si>
  <si>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</si>
  <si>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</si>
  <si>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</si>
  <si>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</si>
  <si>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</si>
  <si>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</si>
  <si>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</si>
  <si>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</si>
  <si>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</si>
  <si>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</si>
  <si>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</si>
  <si>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</si>
  <si>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</si>
  <si>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</si>
  <si>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</si>
  <si>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</si>
  <si>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</si>
  <si>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</si>
  <si>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</si>
  <si>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</si>
  <si>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</si>
  <si>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</si>
  <si>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</si>
  <si>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</si>
  <si>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</si>
  <si>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</si>
  <si>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</si>
  <si>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</si>
  <si>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</si>
  <si>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</si>
  <si>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</si>
  <si>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</si>
  <si>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</si>
  <si>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</si>
  <si>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</si>
  <si>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</si>
  <si>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</si>
  <si>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</si>
  <si>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</si>
  <si>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</si>
  <si>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</si>
  <si>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</si>
  <si>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</si>
  <si>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</si>
  <si>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</si>
  <si>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</si>
  <si>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</si>
  <si>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</si>
  <si>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</si>
  <si>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</si>
  <si>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</si>
  <si>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</si>
  <si>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</si>
  <si>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</si>
  <si>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</si>
  <si>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</si>
  <si>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</si>
  <si>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</si>
  <si>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</si>
  <si>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</si>
  <si>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</si>
  <si>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</si>
  <si>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</si>
  <si>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</si>
  <si>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</si>
  <si>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</si>
  <si>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</si>
  <si>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</si>
  <si>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</si>
  <si>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</si>
  <si>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</si>
  <si>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</si>
  <si>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</si>
  <si>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</si>
  <si>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</si>
  <si>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</si>
  <si>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</si>
  <si>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</si>
  <si>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</si>
  <si>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</si>
  <si>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</si>
  <si>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</si>
  <si>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</si>
  <si>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</si>
  <si>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</si>
  <si>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</si>
  <si>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</si>
  <si>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</si>
  <si>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</si>
  <si>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</si>
  <si>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</si>
  <si>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</si>
  <si>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</si>
  <si>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</si>
  <si>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</si>
  <si>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</si>
  <si>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</si>
  <si>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</si>
  <si>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</si>
  <si>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</si>
  <si>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</si>
  <si>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</si>
  <si>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</si>
  <si>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</si>
  <si>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</si>
  <si>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</si>
  <si>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</si>
  <si>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</si>
  <si>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</si>
  <si>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</si>
  <si>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</si>
  <si>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</si>
  <si>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</si>
  <si>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</si>
  <si>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</si>
  <si>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</si>
  <si>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</si>
  <si>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</si>
  <si>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</si>
  <si>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</si>
  <si>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</si>
  <si>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</si>
  <si>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</si>
  <si>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</si>
  <si>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</si>
  <si>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</si>
  <si>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</si>
  <si>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</si>
  <si>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</si>
  <si>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</si>
  <si>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</si>
  <si>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</si>
  <si>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</si>
  <si>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</si>
  <si>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</si>
  <si>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</si>
  <si>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</si>
  <si>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</si>
  <si>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</si>
  <si>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</si>
  <si>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</si>
  <si>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</si>
  <si>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</si>
  <si>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</si>
  <si>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</si>
  <si>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</si>
  <si>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</si>
  <si>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</si>
  <si>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</si>
  <si>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</si>
  <si>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</si>
  <si>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</si>
  <si>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</si>
  <si>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</si>
  <si>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</si>
  <si>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</si>
  <si>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</si>
  <si>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</si>
  <si>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</si>
  <si>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</si>
  <si>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</si>
  <si>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</si>
  <si>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</si>
  <si>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</si>
  <si>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</si>
  <si>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</si>
  <si>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</si>
  <si>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</si>
  <si>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</si>
  <si>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</si>
  <si>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</si>
  <si>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</si>
  <si>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</si>
  <si>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</si>
  <si>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</si>
  <si>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</si>
  <si>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</si>
  <si>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</si>
  <si>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</si>
  <si>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</si>
  <si>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</si>
  <si>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</si>
  <si>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</si>
  <si>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</si>
  <si>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</si>
  <si>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</si>
  <si>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</si>
  <si>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</si>
  <si>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</si>
  <si>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</si>
  <si>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</si>
  <si>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</si>
  <si>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</si>
  <si>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</si>
  <si>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</si>
  <si>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</si>
  <si>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</si>
  <si>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</si>
  <si>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</si>
  <si>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</si>
  <si>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</si>
  <si>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</si>
  <si>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</si>
  <si>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</si>
  <si>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</si>
  <si>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</si>
  <si>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</si>
  <si>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</si>
  <si>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</si>
  <si>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</si>
  <si>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</si>
  <si>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</si>
  <si>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</si>
  <si>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</si>
  <si>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</si>
  <si>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</si>
  <si>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</si>
  <si>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</si>
  <si>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</si>
  <si>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</si>
  <si>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</si>
  <si>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</si>
  <si>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</si>
  <si>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</si>
  <si>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</si>
  <si>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</si>
  <si>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</si>
  <si>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</si>
  <si>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</si>
  <si>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</si>
  <si>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</si>
  <si>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</si>
  <si>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</si>
  <si>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</si>
  <si>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</si>
  <si>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</si>
  <si>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</si>
  <si>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</si>
  <si>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</si>
  <si>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</si>
  <si>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</si>
  <si>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</si>
  <si>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</si>
  <si>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</si>
  <si>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</si>
  <si>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</si>
  <si>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</si>
  <si>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</si>
  <si>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</si>
  <si>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</si>
  <si>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</si>
  <si>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</si>
  <si>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</si>
  <si>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</si>
  <si>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</si>
  <si>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</si>
  <si>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</si>
  <si>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</si>
  <si>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</si>
  <si>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</si>
  <si>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</si>
  <si>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</si>
  <si>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</si>
  <si>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</si>
  <si>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</si>
  <si>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</si>
  <si>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</si>
  <si>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</si>
  <si>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</si>
  <si>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</si>
  <si>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</si>
  <si>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</si>
  <si>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</si>
  <si>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</si>
  <si>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</si>
  <si>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</si>
  <si>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</si>
  <si>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</si>
  <si>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</si>
  <si>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</si>
  <si>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</si>
  <si>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</si>
  <si>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</si>
  <si>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</si>
  <si>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</si>
  <si>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</si>
  <si>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</si>
  <si>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</si>
  <si>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</si>
  <si>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</si>
  <si>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</si>
  <si>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</si>
  <si>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</si>
  <si>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</si>
  <si>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</si>
  <si>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</si>
  <si>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</si>
  <si>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</si>
  <si>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</si>
  <si>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</si>
  <si>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</si>
  <si>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</si>
  <si>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</si>
  <si>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</si>
  <si>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</si>
  <si>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</si>
  <si>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</si>
  <si>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</si>
  <si>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</si>
  <si>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</si>
  <si>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</si>
  <si>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</si>
  <si>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</si>
  <si>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</si>
  <si>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</si>
  <si>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</si>
  <si>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</si>
  <si>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</si>
  <si>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</si>
  <si>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</si>
  <si>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</si>
  <si>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</si>
  <si>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</si>
  <si>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</si>
  <si>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</si>
  <si>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</si>
  <si>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</si>
  <si>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</si>
  <si>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</si>
  <si>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</si>
  <si>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</si>
  <si>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</si>
  <si>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</si>
  <si>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</si>
  <si>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</si>
  <si>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</si>
  <si>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</si>
  <si>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</si>
  <si>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</si>
  <si>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</si>
  <si>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</si>
  <si>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</si>
  <si>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</si>
  <si>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</si>
  <si>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</si>
  <si>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</si>
  <si>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</si>
  <si>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</si>
  <si>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</si>
  <si>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</si>
  <si>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</si>
  <si>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</si>
  <si>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</si>
  <si>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</si>
  <si>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</si>
  <si>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</si>
  <si>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</si>
  <si>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</si>
  <si>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</si>
  <si>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</si>
  <si>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</si>
  <si>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</si>
  <si>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</si>
  <si>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</si>
  <si>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</si>
  <si>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</si>
  <si>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</si>
  <si>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</si>
  <si>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</si>
  <si>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</si>
  <si>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</si>
  <si>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</si>
  <si>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</si>
  <si>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</si>
  <si>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</si>
  <si>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</si>
  <si>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</si>
  <si>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</si>
  <si>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</si>
  <si>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</si>
  <si>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</si>
  <si>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</si>
  <si>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</si>
  <si>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</si>
  <si>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</si>
  <si>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</si>
  <si>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</si>
  <si>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</si>
  <si>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</si>
  <si>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</si>
  <si>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</si>
  <si>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</si>
  <si>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</si>
  <si>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</si>
  <si>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</si>
  <si>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</si>
  <si>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</si>
  <si>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</si>
  <si>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</si>
  <si>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</si>
  <si>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</si>
  <si>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</si>
  <si>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</si>
  <si>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</si>
  <si>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</si>
  <si>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</si>
  <si>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</si>
  <si>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</si>
  <si>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</si>
  <si>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</si>
  <si>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</si>
  <si>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</si>
  <si>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</si>
  <si>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</si>
  <si>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</si>
  <si>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</si>
  <si>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</si>
  <si>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</si>
  <si>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</si>
  <si>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</si>
  <si>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</si>
  <si>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</si>
  <si>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</si>
  <si>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</si>
  <si>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</si>
  <si>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</si>
  <si>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</si>
  <si>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</si>
  <si>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</si>
  <si>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</si>
  <si>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</si>
  <si>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</si>
  <si>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</si>
  <si>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</si>
  <si>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</si>
  <si>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</si>
  <si>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</si>
  <si>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</si>
  <si>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</si>
  <si>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</si>
  <si>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</si>
  <si>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</si>
  <si>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</si>
  <si>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</si>
  <si>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</si>
  <si>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</si>
  <si>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</si>
  <si>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</si>
  <si>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</si>
  <si>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</si>
  <si>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</si>
  <si>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</si>
  <si>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</si>
  <si>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</si>
  <si>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</si>
  <si>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</si>
  <si>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</si>
  <si>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</si>
  <si>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</si>
  <si>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</si>
  <si>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</si>
  <si>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</si>
  <si>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</si>
  <si>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</si>
  <si>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</si>
  <si>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</si>
  <si>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</si>
  <si>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</si>
  <si>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</si>
  <si>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</si>
  <si>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</si>
  <si>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</si>
  <si>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</si>
  <si>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</si>
  <si>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</si>
  <si>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</si>
  <si>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</si>
  <si>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</si>
  <si>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</si>
  <si>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</si>
  <si>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</si>
  <si>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</si>
  <si>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</si>
  <si>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</si>
  <si>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</si>
  <si>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</si>
  <si>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</si>
  <si>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</si>
  <si>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</si>
  <si>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</si>
  <si>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</si>
  <si>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</si>
  <si>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</si>
  <si>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</si>
  <si>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</si>
  <si>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</si>
  <si>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</si>
  <si>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</si>
  <si>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</si>
  <si>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</si>
  <si>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</si>
  <si>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</si>
  <si>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</si>
  <si>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</si>
  <si>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</si>
  <si>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</si>
  <si>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</si>
  <si>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</si>
  <si>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</si>
  <si>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</si>
  <si>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</si>
  <si>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</si>
  <si>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</si>
  <si>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</si>
  <si>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</si>
  <si>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</si>
  <si>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</si>
  <si>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</si>
  <si>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</si>
  <si>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</si>
  <si>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</si>
  <si>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</si>
  <si>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</si>
  <si>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</si>
  <si>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</si>
  <si>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</si>
  <si>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</si>
  <si>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</si>
  <si>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</si>
  <si>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</si>
  <si>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</si>
  <si>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</si>
  <si>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</si>
  <si>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</si>
  <si>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</si>
  <si>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</si>
  <si>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</si>
  <si>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</si>
  <si>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</si>
  <si>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</si>
  <si>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</si>
  <si>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</si>
  <si>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</si>
  <si>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</si>
  <si>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</si>
  <si>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</si>
  <si>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</si>
  <si>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</si>
  <si>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</si>
  <si>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</si>
  <si>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</si>
  <si>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</si>
  <si>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</si>
  <si>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</si>
  <si>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</si>
  <si>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</si>
  <si>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</si>
  <si>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</si>
  <si>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</si>
  <si>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</si>
  <si>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</si>
  <si>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</si>
  <si>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</si>
  <si>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</si>
  <si>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</si>
  <si>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</si>
  <si>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</si>
  <si>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</si>
  <si>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</si>
  <si>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</si>
  <si>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</si>
  <si>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</si>
  <si>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</si>
  <si>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</si>
  <si>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</si>
  <si>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</si>
  <si>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</si>
  <si>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</si>
  <si>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</si>
  <si>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</si>
  <si>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</si>
  <si>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</si>
  <si>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</si>
  <si>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</si>
  <si>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</si>
  <si>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</si>
  <si>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</si>
  <si>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</si>
  <si>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</si>
  <si>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</si>
  <si>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</si>
  <si>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</si>
  <si>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</si>
  <si>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</si>
  <si>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</si>
  <si>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</si>
  <si>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</si>
  <si>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</si>
  <si>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</si>
  <si>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</si>
  <si>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</si>
  <si>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</si>
  <si>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</si>
  <si>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</si>
  <si>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</si>
  <si>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</si>
  <si>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</si>
  <si>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</si>
  <si>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</si>
  <si>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</si>
  <si>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</si>
  <si>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</si>
  <si>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</si>
  <si>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</si>
  <si>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</si>
  <si>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</si>
  <si>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</si>
  <si>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</si>
  <si>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</si>
  <si>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</si>
  <si>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</si>
  <si>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</si>
  <si>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</si>
  <si>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</si>
  <si>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</si>
  <si>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</si>
  <si>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</si>
  <si>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</si>
  <si>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</si>
  <si>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</si>
  <si>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</si>
  <si>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</si>
  <si>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</si>
  <si>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</si>
  <si>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</si>
  <si>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</si>
  <si>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</si>
  <si>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</si>
  <si>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</si>
  <si>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</si>
  <si>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</si>
  <si>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</si>
  <si>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</si>
  <si>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</si>
  <si>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</si>
  <si>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</si>
  <si>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</si>
  <si>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</si>
  <si>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</si>
  <si>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</si>
  <si>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</si>
  <si>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</si>
  <si>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</si>
  <si>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</si>
  <si>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</si>
  <si>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</si>
  <si>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</si>
  <si>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</si>
  <si>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</si>
  <si>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</si>
  <si>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</si>
  <si>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</si>
  <si>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</si>
  <si>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</si>
  <si>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</si>
  <si>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</si>
  <si>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</si>
  <si>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</si>
  <si>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</si>
  <si>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</si>
  <si>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</si>
  <si>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</si>
  <si>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</si>
  <si>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</si>
  <si>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</si>
  <si>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</si>
  <si>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</si>
  <si>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</si>
  <si>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</si>
  <si>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</si>
  <si>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</si>
  <si>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</si>
  <si>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</si>
  <si>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</si>
  <si>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</si>
  <si>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</si>
  <si>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</si>
  <si>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</si>
  <si>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</si>
  <si>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</si>
  <si>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</si>
  <si>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</si>
  <si>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</si>
  <si>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</si>
  <si>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</si>
  <si>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</si>
  <si>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</si>
  <si>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</si>
  <si>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</si>
  <si>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</si>
  <si>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</si>
  <si>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</si>
  <si>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</si>
  <si>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</si>
  <si>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</si>
  <si>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</si>
  <si>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</si>
  <si>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</si>
  <si>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</si>
  <si>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</si>
  <si>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</si>
  <si>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</si>
  <si>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</si>
  <si>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</si>
  <si>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</si>
  <si>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</si>
  <si>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</si>
  <si>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</si>
  <si>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</si>
  <si>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</si>
  <si>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</si>
  <si>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</si>
  <si>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</si>
  <si>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</si>
  <si>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</si>
  <si>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</si>
  <si>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</si>
  <si>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</si>
  <si>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</si>
  <si>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</si>
  <si>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</si>
  <si>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</si>
  <si>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</si>
  <si>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</si>
  <si>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</si>
  <si>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</si>
  <si>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</si>
  <si>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</si>
  <si>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</si>
  <si>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</si>
  <si>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</si>
  <si>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</si>
  <si>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</si>
  <si>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</si>
  <si>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</si>
  <si>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</si>
  <si>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</si>
  <si>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</si>
  <si>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</si>
  <si>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</si>
  <si>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</si>
  <si>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</si>
  <si>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</si>
  <si>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</si>
  <si>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</si>
  <si>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</si>
  <si>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</si>
  <si>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</si>
  <si>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</si>
  <si>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</si>
  <si>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</si>
  <si>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</si>
  <si>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</si>
  <si>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</si>
  <si>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</si>
  <si>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</si>
  <si>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</si>
  <si>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</si>
  <si>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</si>
  <si>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</si>
  <si>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</si>
  <si>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</si>
  <si>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</si>
  <si>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</si>
  <si>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</si>
  <si>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</si>
  <si>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</si>
  <si>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</si>
  <si>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</si>
  <si>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</si>
  <si>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</si>
  <si>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</si>
  <si>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</si>
  <si>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</si>
  <si>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</si>
  <si>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</si>
  <si>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</si>
  <si>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</si>
  <si>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</si>
  <si>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</si>
  <si>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</si>
  <si>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</si>
  <si>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</si>
  <si>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</si>
  <si>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</si>
  <si>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</si>
  <si>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</si>
  <si>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</si>
  <si>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</si>
  <si>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</si>
  <si>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</si>
  <si>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</si>
  <si>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</si>
  <si>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</si>
  <si>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</si>
  <si>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</si>
  <si>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</si>
  <si>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</si>
  <si>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</si>
  <si>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</si>
  <si>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</si>
  <si>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</si>
  <si>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</si>
  <si>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</si>
  <si>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</si>
  <si>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</si>
  <si>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</si>
  <si>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</si>
  <si>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</si>
  <si>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</si>
  <si>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</si>
  <si>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</si>
  <si>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</si>
  <si>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</si>
  <si>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</si>
  <si>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</si>
  <si>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</si>
  <si>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</si>
  <si>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</si>
  <si>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</si>
  <si>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</si>
  <si>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</si>
  <si>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</si>
  <si>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</si>
  <si>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</si>
  <si>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</si>
  <si>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</si>
  <si>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</si>
  <si>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</si>
  <si>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</si>
  <si>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</si>
  <si>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</si>
  <si>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</si>
  <si>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</si>
  <si>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</si>
  <si>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</si>
  <si>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</si>
  <si>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</si>
  <si>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</si>
  <si>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</si>
  <si>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</si>
  <si>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</si>
  <si>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</si>
  <si>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</si>
  <si>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</si>
  <si>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</si>
  <si>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</si>
  <si>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</si>
  <si>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</si>
  <si>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</si>
  <si>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</si>
  <si>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</si>
  <si>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</si>
  <si>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</si>
  <si>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</si>
  <si>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</si>
  <si>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</si>
  <si>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</si>
  <si>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</si>
  <si>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</si>
  <si>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</si>
  <si>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</si>
  <si>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</si>
  <si>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</si>
  <si>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</si>
  <si>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</si>
  <si>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</si>
  <si>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</si>
  <si>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</si>
  <si>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</si>
  <si>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</si>
  <si>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</si>
  <si>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</si>
  <si>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</si>
  <si>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</si>
  <si>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</si>
  <si>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</si>
  <si>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</si>
  <si>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</si>
  <si>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</si>
  <si>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</si>
  <si>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</si>
  <si>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</si>
  <si>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</si>
  <si>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</si>
  <si>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</si>
  <si>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</si>
  <si>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</si>
  <si>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</si>
  <si>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</si>
  <si>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</si>
  <si>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</si>
  <si>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</si>
  <si>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</si>
  <si>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</si>
  <si>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</si>
  <si>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</si>
  <si>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</si>
  <si>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</si>
  <si>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</si>
  <si>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</si>
  <si>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</si>
  <si>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</si>
  <si>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</si>
  <si>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</si>
  <si>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</si>
  <si>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</si>
  <si>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</si>
  <si>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</si>
  <si>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</si>
  <si>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</si>
  <si>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</si>
  <si>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</si>
  <si>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</si>
  <si>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</si>
  <si>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</si>
  <si>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</si>
  <si>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</si>
  <si>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</si>
  <si>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</si>
  <si>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</si>
  <si>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</si>
  <si>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</si>
  <si>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</si>
  <si>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</si>
  <si>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</si>
  <si>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</si>
  <si>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</si>
  <si>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</si>
  <si>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</si>
  <si>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</si>
  <si>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</si>
  <si>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</si>
  <si>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</si>
  <si>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</si>
  <si>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</si>
  <si>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</si>
  <si>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</si>
  <si>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</si>
  <si>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</si>
  <si>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</si>
  <si>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</si>
  <si>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</si>
  <si>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</si>
  <si>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</si>
  <si>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</si>
  <si>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</si>
  <si>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</si>
  <si>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</si>
  <si>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</si>
  <si>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</si>
  <si>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</si>
  <si>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</si>
  <si>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</si>
  <si>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</si>
  <si>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</si>
  <si>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</si>
  <si>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</si>
  <si>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</si>
  <si>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</si>
  <si>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</si>
  <si>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</si>
  <si>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</si>
  <si>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</si>
  <si>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</si>
  <si>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</si>
  <si>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</si>
  <si>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</si>
  <si>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</si>
  <si>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</si>
  <si>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</si>
  <si>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</si>
  <si>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</si>
  <si>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</si>
  <si>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</si>
  <si>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</si>
  <si>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</si>
  <si>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</si>
  <si>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</si>
  <si>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</si>
  <si>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</si>
  <si>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</si>
  <si>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</si>
  <si>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</si>
  <si>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</si>
  <si>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</si>
  <si>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</si>
  <si>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</si>
  <si>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</si>
  <si>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</si>
  <si>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</si>
  <si>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</si>
  <si>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</si>
  <si>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</si>
  <si>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</si>
  <si>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</si>
  <si>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</si>
  <si>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</si>
  <si>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</si>
  <si>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</si>
  <si>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</si>
  <si>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</si>
  <si>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</si>
  <si>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</si>
  <si>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</si>
  <si>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</si>
  <si>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</si>
  <si>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</si>
  <si>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</si>
  <si>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</si>
  <si>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</si>
  <si>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</si>
  <si>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</si>
  <si>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</si>
  <si>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</si>
  <si>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</si>
  <si>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</si>
  <si>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</si>
  <si>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</si>
  <si>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</si>
  <si>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</si>
  <si>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</si>
  <si>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</si>
  <si>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</si>
  <si>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</si>
  <si>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</si>
  <si>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</si>
  <si>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</si>
  <si>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</si>
  <si>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</si>
  <si>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</si>
  <si>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</si>
  <si>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</si>
  <si>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</si>
  <si>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</si>
  <si>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</si>
  <si>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</si>
  <si>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</si>
  <si>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</si>
  <si>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</si>
  <si>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</si>
  <si>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</si>
  <si>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</si>
  <si>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</si>
  <si>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</si>
  <si>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</si>
  <si>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</si>
  <si>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</si>
  <si>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</si>
  <si>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</si>
  <si>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</si>
  <si>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</si>
  <si>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</si>
  <si>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</si>
  <si>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</si>
  <si>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</si>
  <si>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</si>
  <si>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</si>
  <si>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</si>
  <si>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</si>
  <si>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</si>
  <si>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</si>
  <si>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</si>
  <si>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</si>
  <si>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</si>
  <si>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</si>
  <si>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</si>
  <si>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</si>
  <si>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</si>
  <si>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</si>
  <si>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</si>
  <si>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</si>
  <si>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</si>
  <si>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</si>
  <si>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</si>
  <si>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</si>
  <si>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</si>
  <si>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</si>
  <si>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</si>
  <si>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</si>
  <si>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</si>
  <si>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</si>
  <si>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</si>
  <si>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</si>
  <si>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</si>
  <si>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</si>
  <si>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</si>
  <si>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</si>
  <si>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</si>
  <si>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</si>
  <si>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</si>
  <si>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</si>
  <si>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</si>
  <si>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</si>
  <si>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</si>
  <si>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</si>
  <si>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</si>
  <si>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</si>
  <si>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</si>
  <si>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</si>
  <si>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</si>
  <si>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</si>
  <si>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</si>
  <si>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</si>
  <si>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</si>
  <si>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</si>
  <si>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</si>
  <si>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</si>
  <si>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</si>
  <si>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</si>
  <si>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</si>
  <si>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</si>
  <si>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</si>
  <si>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</si>
  <si>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</si>
  <si>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</si>
  <si>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</si>
  <si>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</si>
  <si>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</si>
  <si>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</si>
  <si>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</si>
  <si>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</si>
  <si>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</si>
  <si>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</si>
  <si>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</si>
  <si>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</si>
  <si>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</si>
  <si>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</si>
  <si>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</si>
  <si>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</si>
  <si>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</si>
  <si>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</si>
  <si>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</si>
  <si>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</si>
  <si>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</si>
  <si>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</si>
  <si>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</si>
  <si>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</si>
  <si>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</si>
  <si>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</si>
  <si>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</si>
  <si>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</si>
  <si>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</si>
  <si>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</si>
  <si>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</si>
  <si>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</si>
  <si>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</si>
  <si>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</si>
  <si>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</si>
  <si>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</si>
  <si>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</si>
  <si>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</si>
  <si>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</si>
  <si>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</si>
  <si>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</si>
  <si>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</si>
  <si>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</si>
  <si>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</si>
  <si>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</si>
  <si>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</si>
  <si>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</si>
  <si>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</si>
  <si>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</si>
  <si>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</si>
  <si>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</si>
  <si>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</si>
  <si>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</si>
  <si>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</si>
  <si>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</si>
  <si>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</si>
  <si>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</si>
  <si>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</si>
  <si>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</si>
  <si>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</si>
  <si>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</si>
  <si>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</si>
  <si>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</si>
  <si>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</si>
  <si>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</si>
  <si>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</si>
  <si>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</si>
  <si>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</si>
  <si>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</si>
  <si>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</si>
  <si>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</si>
  <si>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</si>
  <si>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</si>
  <si>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</si>
  <si>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</si>
  <si>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</si>
  <si>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</si>
  <si>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</si>
  <si>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</si>
  <si>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</si>
  <si>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</si>
  <si>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</si>
  <si>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</si>
  <si>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</si>
  <si>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</si>
  <si>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</si>
  <si>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</si>
  <si>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</si>
  <si>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</si>
  <si>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</si>
  <si>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</si>
  <si>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</si>
  <si>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</si>
  <si>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</si>
  <si>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</si>
  <si>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</si>
  <si>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</si>
  <si>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</si>
  <si>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</si>
  <si>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</si>
  <si>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</si>
  <si>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</si>
  <si>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</si>
  <si>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</si>
  <si>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</si>
  <si>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</si>
  <si>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</si>
  <si>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</si>
  <si>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</si>
  <si>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</si>
  <si>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</si>
  <si>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</si>
  <si>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</si>
  <si>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</si>
  <si>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</si>
  <si>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</si>
  <si>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</si>
  <si>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</si>
  <si>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</si>
  <si>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</si>
  <si>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</si>
  <si>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</si>
  <si>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</si>
  <si>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</si>
  <si>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</si>
  <si>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</si>
  <si>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</si>
  <si>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</si>
  <si>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</si>
  <si>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</si>
  <si>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</si>
  <si>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</si>
  <si>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</si>
  <si>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</si>
  <si>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</si>
  <si>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</si>
  <si>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</si>
  <si>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</si>
  <si>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</si>
  <si>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</si>
  <si>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</si>
  <si>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</si>
  <si>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</si>
  <si>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</si>
  <si>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</si>
  <si>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</si>
  <si>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</si>
  <si>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</si>
  <si>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</si>
  <si>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</si>
  <si>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</si>
  <si>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</si>
  <si>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</si>
  <si>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</si>
  <si>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</si>
  <si>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</si>
  <si>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</si>
  <si>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</si>
  <si>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</si>
  <si>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</si>
  <si>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</si>
  <si>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</si>
  <si>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</si>
  <si>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</si>
  <si>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</si>
  <si>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</si>
  <si>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</si>
  <si>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</si>
  <si>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</si>
  <si>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</si>
  <si>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</si>
  <si>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</si>
  <si>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</si>
  <si>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</si>
  <si>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</si>
  <si>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</si>
  <si>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</si>
  <si>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</si>
  <si>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</si>
  <si>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</si>
  <si>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</si>
  <si>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</si>
  <si>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</si>
  <si>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</si>
  <si>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</si>
  <si>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</si>
  <si>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</si>
  <si>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</si>
  <si>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</si>
  <si>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</si>
  <si>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</si>
  <si>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</si>
  <si>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</si>
  <si>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</si>
  <si>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</si>
  <si>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</si>
  <si>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</si>
  <si>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</si>
  <si>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</si>
  <si>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</si>
  <si>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</si>
  <si>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</si>
  <si>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</si>
  <si>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</si>
  <si>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</si>
  <si>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</si>
  <si>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</si>
  <si>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</si>
  <si>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</si>
  <si>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</si>
  <si>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</si>
  <si>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</si>
  <si>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</si>
  <si>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</si>
  <si>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</si>
  <si>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</si>
  <si>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</si>
  <si>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</si>
  <si>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</si>
  <si>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</si>
  <si>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</si>
  <si>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</si>
  <si>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</si>
  <si>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</si>
  <si>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</si>
  <si>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</si>
  <si>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</si>
  <si>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</si>
  <si>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</si>
  <si>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</si>
  <si>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</si>
  <si>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</si>
  <si>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</si>
  <si>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</si>
  <si>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</si>
  <si>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</si>
  <si>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</si>
  <si>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</si>
  <si>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</si>
  <si>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</si>
  <si>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</si>
  <si>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</si>
  <si>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</si>
  <si>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</si>
  <si>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</si>
  <si>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</si>
  <si>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</si>
  <si>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</si>
  <si>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</si>
  <si>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</si>
  <si>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</si>
  <si>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</si>
  <si>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</si>
  <si>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</si>
  <si>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</si>
  <si>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</si>
  <si>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</si>
  <si>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</si>
  <si>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</si>
  <si>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</si>
  <si>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</si>
  <si>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</si>
  <si>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</si>
  <si>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</si>
  <si>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</si>
  <si>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</si>
  <si>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</si>
  <si>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</si>
  <si>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</si>
  <si>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</si>
  <si>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</si>
  <si>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</si>
  <si>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</si>
  <si>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</si>
  <si>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</si>
  <si>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</si>
  <si>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</si>
  <si>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</si>
  <si>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</si>
  <si>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</si>
  <si>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</si>
  <si>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</si>
  <si>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</si>
  <si>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</si>
  <si>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</si>
  <si>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</si>
  <si>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</si>
  <si>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</si>
  <si>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</si>
  <si>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</si>
  <si>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</si>
  <si>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</si>
  <si>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</si>
  <si>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</si>
  <si>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</si>
  <si>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</si>
  <si>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</si>
  <si>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</si>
  <si>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</si>
  <si>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</si>
  <si>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</si>
  <si>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</si>
  <si>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</si>
  <si>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</si>
  <si>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</si>
  <si>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</si>
  <si>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</si>
  <si>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</si>
  <si>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</si>
  <si>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</si>
  <si>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</si>
  <si>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</si>
  <si>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</si>
  <si>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</si>
  <si>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</si>
  <si>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</si>
  <si>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</si>
  <si>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</si>
  <si>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</si>
  <si>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</si>
  <si>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</si>
  <si>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</si>
  <si>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</si>
  <si>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</si>
  <si>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</si>
  <si>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</si>
  <si>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</si>
  <si>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</si>
  <si>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</si>
  <si>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</si>
  <si>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</si>
  <si>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</si>
  <si>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</si>
  <si>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</si>
  <si>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</si>
  <si>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</si>
  <si>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</si>
  <si>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</si>
  <si>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</si>
  <si>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</si>
  <si>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</si>
  <si>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</si>
  <si>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</si>
  <si>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</si>
  <si>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</si>
  <si>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</si>
  <si>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</si>
  <si>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</si>
  <si>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</si>
  <si>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</si>
  <si>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</si>
  <si>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</si>
  <si>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</si>
  <si>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</si>
  <si>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</si>
  <si>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</si>
  <si>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</si>
  <si>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</si>
  <si>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</si>
  <si>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</si>
  <si>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</si>
  <si>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</si>
  <si>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</si>
  <si>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</si>
  <si>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</si>
  <si>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</si>
  <si>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</si>
  <si>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</si>
  <si>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</si>
  <si>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</si>
  <si>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</si>
  <si>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</si>
  <si>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</si>
  <si>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</si>
  <si>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</si>
  <si>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</si>
  <si>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</si>
  <si>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</si>
  <si>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</si>
  <si>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</si>
  <si>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</si>
  <si>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</si>
  <si>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</si>
  <si>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</si>
  <si>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</si>
  <si>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</si>
  <si>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</si>
  <si>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</si>
  <si>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</si>
  <si>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</si>
  <si>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</si>
  <si>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</si>
  <si>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</si>
  <si>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</si>
  <si>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</si>
  <si>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</si>
  <si>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</si>
  <si>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</si>
  <si>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</si>
  <si>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</si>
  <si>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</si>
  <si>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</si>
  <si>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</si>
  <si>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</si>
  <si>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</si>
  <si>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</si>
  <si>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</si>
  <si>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</si>
  <si>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</si>
  <si>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</si>
  <si>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</si>
  <si>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</si>
  <si>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</si>
  <si>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</si>
  <si>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</si>
  <si>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</si>
  <si>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</si>
  <si>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</si>
  <si>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</si>
  <si>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</si>
  <si>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</si>
  <si>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</si>
  <si>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</si>
  <si>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</si>
  <si>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</si>
  <si>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</si>
  <si>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</si>
  <si>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</si>
  <si>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</si>
  <si>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</si>
  <si>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</si>
  <si>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</si>
  <si>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</si>
  <si>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</si>
  <si>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</si>
  <si>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</si>
  <si>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</si>
  <si>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</si>
  <si>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</si>
  <si>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</si>
  <si>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</si>
  <si>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</si>
  <si>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</si>
  <si>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</si>
  <si>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</si>
  <si>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</si>
  <si>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</si>
  <si>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</si>
  <si>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</si>
  <si>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</si>
  <si>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</si>
  <si>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</si>
  <si>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</si>
  <si>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</si>
  <si>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</si>
  <si>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</si>
  <si>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</si>
  <si>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</si>
  <si>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</si>
  <si>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</si>
  <si>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</si>
  <si>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</si>
  <si>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</si>
  <si>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</si>
  <si>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</si>
  <si>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</si>
  <si>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</si>
  <si>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</si>
  <si>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</si>
  <si>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</si>
  <si>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</si>
  <si>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</si>
  <si>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</si>
  <si>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</si>
  <si>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</si>
  <si>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</si>
  <si>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</si>
  <si>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</si>
  <si>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</si>
  <si>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</si>
  <si>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</si>
  <si>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</si>
  <si>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</si>
  <si>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</si>
  <si>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</si>
  <si>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</si>
  <si>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</si>
  <si>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</si>
  <si>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</si>
  <si>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</si>
  <si>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</si>
  <si>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</si>
  <si>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</si>
  <si>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</si>
  <si>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</si>
  <si>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</si>
  <si>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</si>
  <si>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</si>
  <si>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</si>
  <si>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</si>
  <si>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</si>
  <si>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</si>
  <si>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</si>
  <si>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</si>
  <si>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</si>
  <si>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</si>
  <si>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</si>
  <si>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</si>
  <si>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</si>
  <si>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</si>
  <si>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</si>
  <si>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</si>
  <si>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</si>
  <si>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</si>
  <si>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</si>
  <si>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</si>
  <si>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</si>
  <si>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</si>
  <si>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</si>
  <si>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</si>
  <si>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</si>
  <si>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</si>
  <si>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</si>
  <si>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</si>
  <si>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</si>
  <si>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</si>
  <si>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</si>
  <si>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</si>
  <si>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</si>
  <si>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</si>
  <si>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</si>
  <si>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</si>
  <si>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</si>
  <si>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</si>
  <si>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</si>
  <si>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</si>
  <si>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</si>
  <si>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</si>
  <si>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</si>
  <si>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</si>
  <si>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</si>
  <si>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</si>
  <si>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</si>
  <si>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</si>
  <si>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</si>
  <si>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</si>
  <si>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</si>
  <si>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</si>
  <si>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</si>
  <si>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</si>
  <si>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</si>
  <si>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</si>
  <si>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</si>
  <si>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</si>
  <si>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</si>
  <si>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</si>
  <si>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</si>
  <si>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</si>
  <si>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</si>
  <si>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</si>
  <si>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</si>
  <si>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</si>
  <si>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</si>
  <si>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</si>
  <si>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</si>
  <si>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</si>
  <si>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</si>
  <si>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</si>
  <si>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</si>
  <si>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</si>
  <si>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</si>
  <si>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</si>
  <si>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</si>
  <si>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</si>
  <si>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</si>
  <si>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</si>
  <si>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</si>
  <si>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</si>
  <si>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</si>
  <si>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</si>
  <si>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</si>
  <si>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</si>
  <si>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</si>
  <si>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</si>
  <si>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</si>
  <si>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</si>
  <si>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</si>
  <si>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</si>
  <si>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</si>
  <si>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</si>
  <si>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</si>
  <si>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</si>
  <si>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</si>
  <si>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</si>
  <si>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</si>
  <si>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</si>
  <si>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</si>
  <si>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</si>
  <si>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</si>
  <si>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</si>
  <si>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</si>
  <si>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</si>
  <si>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</si>
  <si>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</si>
  <si>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</si>
  <si>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</si>
  <si>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</si>
  <si>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</si>
  <si>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</si>
  <si>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</si>
  <si>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</si>
  <si>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</si>
  <si>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</si>
  <si>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</si>
  <si>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</si>
  <si>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</si>
  <si>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</si>
  <si>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</si>
  <si>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</si>
  <si>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</si>
  <si>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</si>
  <si>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</si>
  <si>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</si>
  <si>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</si>
  <si>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</si>
  <si>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</si>
  <si>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</si>
  <si>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</si>
  <si>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</si>
  <si>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</si>
  <si>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</si>
  <si>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</si>
  <si>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</si>
  <si>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</si>
  <si>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</si>
  <si>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</si>
  <si>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</si>
  <si>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</si>
  <si>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</si>
  <si>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</si>
  <si>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</si>
  <si>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</si>
  <si>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</si>
  <si>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</si>
  <si>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</si>
  <si>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</si>
  <si>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</si>
  <si>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</si>
  <si>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</si>
  <si>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</si>
  <si>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</si>
  <si>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</si>
  <si>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</si>
  <si>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</si>
  <si>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</si>
  <si>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</si>
  <si>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</si>
  <si>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</si>
  <si>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</si>
  <si>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</si>
  <si>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</si>
  <si>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</si>
  <si>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</si>
  <si>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</si>
  <si>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</si>
  <si>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</si>
  <si>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</si>
  <si>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</si>
  <si>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</si>
  <si>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</si>
  <si>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</si>
  <si>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</si>
  <si>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</si>
  <si>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</si>
  <si>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</si>
  <si>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</si>
  <si>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</si>
  <si>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</si>
  <si>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</si>
  <si>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</si>
  <si>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</si>
  <si>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</si>
  <si>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</si>
  <si>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</si>
  <si>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</si>
  <si>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</si>
  <si>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</si>
  <si>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</si>
  <si>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</si>
  <si>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</si>
  <si>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</si>
  <si>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</si>
  <si>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</si>
  <si>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</si>
  <si>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</si>
  <si>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</si>
  <si>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</si>
  <si>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</si>
  <si>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</si>
  <si>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</si>
  <si>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</si>
  <si>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</si>
  <si>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</si>
  <si>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</si>
  <si>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</si>
  <si>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</si>
  <si>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</si>
  <si>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</si>
  <si>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</si>
  <si>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</si>
  <si>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</si>
  <si>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</si>
  <si>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</si>
  <si>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</si>
  <si>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</si>
  <si>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</si>
  <si>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</si>
  <si>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</si>
  <si>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</si>
  <si>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</si>
  <si>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</si>
  <si>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</si>
  <si>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</si>
  <si>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</si>
  <si>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</si>
  <si>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</si>
  <si>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</si>
  <si>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</si>
  <si>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</si>
  <si>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</si>
  <si>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</si>
  <si>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</si>
  <si>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</si>
  <si>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</si>
  <si>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</si>
  <si>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</si>
  <si>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</si>
  <si>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</si>
  <si>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</si>
  <si>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</si>
  <si>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</si>
  <si>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</si>
  <si>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</si>
  <si>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</si>
  <si>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</si>
  <si>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</si>
  <si>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</si>
  <si>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</si>
  <si>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</si>
  <si>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</si>
  <si>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</si>
  <si>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</si>
  <si>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</si>
  <si>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</si>
  <si>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</si>
  <si>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</si>
  <si>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</si>
  <si>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</si>
  <si>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</si>
  <si>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</si>
  <si>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</si>
  <si>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</si>
  <si>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</si>
  <si>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</si>
  <si>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</si>
  <si>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</si>
  <si>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</si>
  <si>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</si>
  <si>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</si>
  <si>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</si>
  <si>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</si>
  <si>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</si>
  <si>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</si>
  <si>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</si>
  <si>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</si>
  <si>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</si>
  <si>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</si>
  <si>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</si>
  <si>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</si>
  <si>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</si>
  <si>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</si>
  <si>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</si>
  <si>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</si>
  <si>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</si>
  <si>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</si>
  <si>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</si>
  <si>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</si>
  <si>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</si>
  <si>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</si>
  <si>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</si>
  <si>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</si>
  <si>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</si>
  <si>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</si>
  <si>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</si>
  <si>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</si>
  <si>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</si>
  <si>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</si>
  <si>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</si>
  <si>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</si>
  <si>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</si>
  <si>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</si>
  <si>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</si>
  <si>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</si>
  <si>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</si>
  <si>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</si>
  <si>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</si>
  <si>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</si>
  <si>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</si>
  <si>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</si>
  <si>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</si>
  <si>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</si>
  <si>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</si>
  <si>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</si>
  <si>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</si>
  <si>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</si>
  <si>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</si>
  <si>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</si>
  <si>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</si>
  <si>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</si>
  <si>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</si>
  <si>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</si>
  <si>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</si>
  <si>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</si>
  <si>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</si>
  <si>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</si>
  <si>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</si>
  <si>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</si>
  <si>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</si>
  <si>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</si>
  <si>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</si>
  <si>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</si>
  <si>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</si>
  <si>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</si>
  <si>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</si>
  <si>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</si>
  <si>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</si>
  <si>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</si>
  <si>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</si>
  <si>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</si>
  <si>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</si>
  <si>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</si>
  <si>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</si>
  <si>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</si>
  <si>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</si>
  <si>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</si>
  <si>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</si>
  <si>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</si>
  <si>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</si>
  <si>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</si>
  <si>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</si>
  <si>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</si>
  <si>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</si>
  <si>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</si>
  <si>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</si>
  <si>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</si>
  <si>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</si>
  <si>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</si>
  <si>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</si>
  <si>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</si>
  <si>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</si>
  <si>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</si>
  <si>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</si>
  <si>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</si>
  <si>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</si>
  <si>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</si>
  <si>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</si>
  <si>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</si>
  <si>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</si>
  <si>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</si>
  <si>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</si>
  <si>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</si>
  <si>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</si>
  <si>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</si>
  <si>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</si>
  <si>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</si>
  <si>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</si>
  <si>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</si>
  <si>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</si>
  <si>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</si>
  <si>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</si>
  <si>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</si>
  <si>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</si>
  <si>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</si>
  <si>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</si>
  <si>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</si>
  <si>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</si>
  <si>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</si>
  <si>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</si>
  <si>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</si>
  <si>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</si>
  <si>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</si>
  <si>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</si>
  <si>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</si>
  <si>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</si>
  <si>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</si>
  <si>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</si>
  <si>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</si>
  <si>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</si>
  <si>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</si>
  <si>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</si>
  <si>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</si>
  <si>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</si>
  <si>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</si>
  <si>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</si>
  <si>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</si>
  <si>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</si>
  <si>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</si>
  <si>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</si>
  <si>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</si>
  <si>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</si>
  <si>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</si>
  <si>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</si>
  <si>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</si>
  <si>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</si>
  <si>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</si>
  <si>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</si>
  <si>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</si>
  <si>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</si>
  <si>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</si>
  <si>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</si>
  <si>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</si>
  <si>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</si>
  <si>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</si>
  <si>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</si>
  <si>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</si>
  <si>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</si>
  <si>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</si>
  <si>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</si>
  <si>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</si>
  <si>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</si>
  <si>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</si>
  <si>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</si>
  <si>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</si>
  <si>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</si>
  <si>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</si>
  <si>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</si>
  <si>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</si>
  <si>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</si>
  <si>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</si>
  <si>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</si>
  <si>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</si>
  <si>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</si>
  <si>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</si>
  <si>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</si>
  <si>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</si>
  <si>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</si>
  <si>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</si>
  <si>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</si>
  <si>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</si>
  <si>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</si>
  <si>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</si>
  <si>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</si>
  <si>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</si>
  <si>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</si>
  <si>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</si>
  <si>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</si>
  <si>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</si>
  <si>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</si>
  <si>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</si>
  <si>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</si>
  <si>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</si>
  <si>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</si>
  <si>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</si>
  <si>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</si>
  <si>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</si>
  <si>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</si>
  <si>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</si>
  <si>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</si>
  <si>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</si>
  <si>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</si>
  <si>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</si>
  <si>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</si>
  <si>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</si>
  <si>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</si>
  <si>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</si>
  <si>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</si>
  <si>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</si>
  <si>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</si>
  <si>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</si>
  <si>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</si>
  <si>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</si>
  <si>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</si>
  <si>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</si>
  <si>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</si>
  <si>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</si>
  <si>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</si>
  <si>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</si>
  <si>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</si>
  <si>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</si>
  <si>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</si>
  <si>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</si>
  <si>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</si>
  <si>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</si>
  <si>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</si>
  <si>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</si>
  <si>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</si>
  <si>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</si>
  <si>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</si>
  <si>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</si>
  <si>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</si>
  <si>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</si>
  <si>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</si>
  <si>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</si>
  <si>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</si>
  <si>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</si>
  <si>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</si>
  <si>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</si>
  <si>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</si>
  <si>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</si>
  <si>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</si>
  <si>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</si>
  <si>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</si>
  <si>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</si>
  <si>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</si>
  <si>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</si>
  <si>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</si>
  <si>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</si>
  <si>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</si>
  <si>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</si>
  <si>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</si>
  <si>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</si>
  <si>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</si>
  <si>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</si>
  <si>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</si>
  <si>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</si>
  <si>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</si>
  <si>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</si>
  <si>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</si>
  <si>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</si>
  <si>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</si>
  <si>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</si>
  <si>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</si>
  <si>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</si>
  <si>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</si>
  <si>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</si>
  <si>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</si>
  <si>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</si>
  <si>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</si>
  <si>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</si>
  <si>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</si>
  <si>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</si>
  <si>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</si>
  <si>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</si>
  <si>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</si>
  <si>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</si>
  <si>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</si>
  <si>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</si>
  <si>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</si>
  <si>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</si>
  <si>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</si>
  <si>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</si>
  <si>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</si>
  <si>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</si>
  <si>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</si>
  <si>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</si>
  <si>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</si>
  <si>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</si>
  <si>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</si>
  <si>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</si>
  <si>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</si>
  <si>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</si>
  <si>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</si>
  <si>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</si>
  <si>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</si>
  <si>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</si>
  <si>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</si>
  <si>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</si>
  <si>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</si>
  <si>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</si>
  <si>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</si>
  <si>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</si>
  <si>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</si>
  <si>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</si>
  <si>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</si>
  <si>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</si>
  <si>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</si>
  <si>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</si>
  <si>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</si>
  <si>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</si>
  <si>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</si>
  <si>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</si>
  <si>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</si>
  <si>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</si>
  <si>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</si>
  <si>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</si>
  <si>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</si>
  <si>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</si>
  <si>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</si>
  <si>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</si>
  <si>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</si>
  <si>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</si>
  <si>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</si>
  <si>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</si>
  <si>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</si>
  <si>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</si>
  <si>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</si>
  <si>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</si>
  <si>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</si>
  <si>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</si>
  <si>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</si>
  <si>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</si>
  <si>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</si>
  <si>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</si>
  <si>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</si>
  <si>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</si>
  <si>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</si>
  <si>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</si>
  <si>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</si>
  <si>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</si>
  <si>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</si>
  <si>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</si>
  <si>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</si>
  <si>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</si>
  <si>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</si>
  <si>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</si>
  <si>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</si>
  <si>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</si>
  <si>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</si>
  <si>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</si>
  <si>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</si>
  <si>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</si>
  <si>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</si>
  <si>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</si>
  <si>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</si>
  <si>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</si>
  <si>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</si>
  <si>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</si>
  <si>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</si>
  <si>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</si>
  <si>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</si>
  <si>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</si>
  <si>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</si>
  <si>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</si>
  <si>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</si>
  <si>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</si>
  <si>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</si>
  <si>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</si>
  <si>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</si>
  <si>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</si>
  <si>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</si>
  <si>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</si>
  <si>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</si>
  <si>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</si>
  <si>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</si>
  <si>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</si>
  <si>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</si>
  <si>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</si>
  <si>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</si>
  <si>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</si>
  <si>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</si>
  <si>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</si>
  <si>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</si>
  <si>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</si>
  <si>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</si>
  <si>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</si>
  <si>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</si>
  <si>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</si>
  <si>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</si>
  <si>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</si>
  <si>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</si>
  <si>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</si>
  <si>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</si>
  <si>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</si>
  <si>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</si>
  <si>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</si>
  <si>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</si>
  <si>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</si>
  <si>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</si>
  <si>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</si>
  <si>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</si>
  <si>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</si>
  <si>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</si>
  <si>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</si>
  <si>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</si>
  <si>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</si>
  <si>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</si>
  <si>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</si>
  <si>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</si>
  <si>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</si>
  <si>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</si>
  <si>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</si>
  <si>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</si>
  <si>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</si>
  <si>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</si>
  <si>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</si>
  <si>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</si>
  <si>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</si>
  <si>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</si>
  <si>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</si>
  <si>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</si>
  <si>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</si>
  <si>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</si>
  <si>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</si>
  <si>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</si>
  <si>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</si>
  <si>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</si>
  <si>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</si>
  <si>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</si>
  <si>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</si>
  <si>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</si>
  <si>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</si>
  <si>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</si>
  <si>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</si>
  <si>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</si>
  <si>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</si>
  <si>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</si>
  <si>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</si>
  <si>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</si>
  <si>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</si>
  <si>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</si>
  <si>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</si>
  <si>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</si>
  <si>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</si>
  <si>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</si>
  <si>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</si>
  <si>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</si>
  <si>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</si>
  <si>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</si>
  <si>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</si>
  <si>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</si>
  <si>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</si>
  <si>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</si>
  <si>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</si>
  <si>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</si>
  <si>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</si>
  <si>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</si>
  <si>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</si>
  <si>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</si>
  <si>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</si>
  <si>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</si>
  <si>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</si>
  <si>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</si>
  <si>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</si>
  <si>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</si>
  <si>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</si>
  <si>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</si>
  <si>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</si>
  <si>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</si>
  <si>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</si>
  <si>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</si>
  <si>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</si>
  <si>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</si>
  <si>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</si>
  <si>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</si>
  <si>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</si>
  <si>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</si>
  <si>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</si>
  <si>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</si>
  <si>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</si>
  <si>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</si>
  <si>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</si>
  <si>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</si>
  <si>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</si>
  <si>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</si>
  <si>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</si>
  <si>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</si>
  <si>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</si>
  <si>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</si>
  <si>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</si>
  <si>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</si>
  <si>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</si>
  <si>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</si>
  <si>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</si>
  <si>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</si>
  <si>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</si>
  <si>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</si>
  <si>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</si>
  <si>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</si>
  <si>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</si>
  <si>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</si>
  <si>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</si>
  <si>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</si>
  <si>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</si>
  <si>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</si>
  <si>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</si>
  <si>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</si>
  <si>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</si>
  <si>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</si>
  <si>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</si>
  <si>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</si>
  <si>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</si>
  <si>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</si>
  <si>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</si>
  <si>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</si>
  <si>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</si>
  <si>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</si>
  <si>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</si>
  <si>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</si>
  <si>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</si>
  <si>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</si>
  <si>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</si>
  <si>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</si>
  <si>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</si>
  <si>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</si>
  <si>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</si>
  <si>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</si>
  <si>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</si>
  <si>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</si>
  <si>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</si>
  <si>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</si>
  <si>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</si>
  <si>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</si>
  <si>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</si>
  <si>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</si>
  <si>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</si>
  <si>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</si>
  <si>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</si>
  <si>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</si>
  <si>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</si>
  <si>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</si>
  <si>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</si>
  <si>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</si>
  <si>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</si>
  <si>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</si>
  <si>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</si>
  <si>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</si>
  <si>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</si>
  <si>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</si>
  <si>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</si>
  <si>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</si>
  <si>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</si>
  <si>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</si>
  <si>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</si>
  <si>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</si>
  <si>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</si>
  <si>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</si>
  <si>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</si>
  <si>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</si>
  <si>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</si>
  <si>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</si>
  <si>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</si>
  <si>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</si>
  <si>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</si>
  <si>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</si>
  <si>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</si>
  <si>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</si>
  <si>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</si>
  <si>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</si>
  <si>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</si>
  <si>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</si>
  <si>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</si>
  <si>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</si>
  <si>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</si>
  <si>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</si>
  <si>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</si>
  <si>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</si>
  <si>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</si>
  <si>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</si>
  <si>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</si>
  <si>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</si>
  <si>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</si>
  <si>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</si>
  <si>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</si>
  <si>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</si>
  <si>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</si>
  <si>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</si>
  <si>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</si>
  <si>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</si>
  <si>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</si>
  <si>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</si>
  <si>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</si>
  <si>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</si>
  <si>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</si>
  <si>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</si>
  <si>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</si>
  <si>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</si>
  <si>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</si>
  <si>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</si>
  <si>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</si>
  <si>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</si>
  <si>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</si>
  <si>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</si>
  <si>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</si>
  <si>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</si>
  <si>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</si>
  <si>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</si>
  <si>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</si>
  <si>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</si>
  <si>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</si>
  <si>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</si>
  <si>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</si>
  <si>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</si>
  <si>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</si>
  <si>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</si>
  <si>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</si>
  <si>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</si>
  <si>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</si>
  <si>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</si>
  <si>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</si>
  <si>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</si>
  <si>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</si>
  <si>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</si>
  <si>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</si>
  <si>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</si>
  <si>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</si>
  <si>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</si>
  <si>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</si>
  <si>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</si>
  <si>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</si>
  <si>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</si>
  <si>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</si>
  <si>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</si>
  <si>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</si>
  <si>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</si>
  <si>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</si>
  <si>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</si>
  <si>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</si>
  <si>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</si>
  <si>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</si>
  <si>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</si>
  <si>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</si>
  <si>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</si>
  <si>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</si>
  <si>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</si>
  <si>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</si>
  <si>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</si>
  <si>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</si>
  <si>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</si>
  <si>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</si>
  <si>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</si>
  <si>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</si>
  <si>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</si>
  <si>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</si>
  <si>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</si>
  <si>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</si>
  <si>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</si>
  <si>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</si>
  <si>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</si>
  <si>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</si>
  <si>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</si>
  <si>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</si>
  <si>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</si>
  <si>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</si>
  <si>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</si>
  <si>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</si>
  <si>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</si>
  <si>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</si>
  <si>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</si>
  <si>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</si>
  <si>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</si>
  <si>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</si>
  <si>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</si>
  <si>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</si>
  <si>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</si>
  <si>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</si>
  <si>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</si>
  <si>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</si>
  <si>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</si>
  <si>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</si>
  <si>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</si>
  <si>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</si>
  <si>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</si>
  <si>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</si>
  <si>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</si>
  <si>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</si>
  <si>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</si>
  <si>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</si>
  <si>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</si>
  <si>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</si>
  <si>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</si>
  <si>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</si>
  <si>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</si>
  <si>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</si>
  <si>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</si>
  <si>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</si>
  <si>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</si>
  <si>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</si>
  <si>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</si>
  <si>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</si>
  <si>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</si>
  <si>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</si>
  <si>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</si>
  <si>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</si>
  <si>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</si>
  <si>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</si>
  <si>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</si>
  <si>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</si>
  <si>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</si>
  <si>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</si>
  <si>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</si>
  <si>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</si>
  <si>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</si>
  <si>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</si>
  <si>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</si>
  <si>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</si>
  <si>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</si>
  <si>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</si>
  <si>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</si>
  <si>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</si>
  <si>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</si>
  <si>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</si>
  <si>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</si>
  <si>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</si>
  <si>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</si>
  <si>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</si>
  <si>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</si>
  <si>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</si>
  <si>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</si>
  <si>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</si>
  <si>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</si>
  <si>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</si>
  <si>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</si>
  <si>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</si>
  <si>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</si>
  <si>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</si>
  <si>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</si>
  <si>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</si>
  <si>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</si>
  <si>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</si>
  <si>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</si>
  <si>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</si>
  <si>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</si>
  <si>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</si>
  <si>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</si>
  <si>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</si>
  <si>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</si>
  <si>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</si>
  <si>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</si>
  <si>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</si>
  <si>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</si>
  <si>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</si>
  <si>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</si>
  <si>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</si>
  <si>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</si>
  <si>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</si>
  <si>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</si>
  <si>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</si>
  <si>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</si>
  <si>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</si>
  <si>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</si>
  <si>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</si>
  <si>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</si>
  <si>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</si>
  <si>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</si>
  <si>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</si>
  <si>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</si>
  <si>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</si>
  <si>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</si>
  <si>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</si>
  <si>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</si>
  <si>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</si>
  <si>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</si>
  <si>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</si>
  <si>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</si>
  <si>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</si>
  <si>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</si>
  <si>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</si>
  <si>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</si>
  <si>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</si>
  <si>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</si>
  <si>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</si>
  <si>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</si>
  <si>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</si>
  <si>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</si>
  <si>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</si>
  <si>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</si>
  <si>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</si>
  <si>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</si>
  <si>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</si>
  <si>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</si>
  <si>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</si>
  <si>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</si>
  <si>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</si>
  <si>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</si>
  <si>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</si>
  <si>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</si>
  <si>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</si>
  <si>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</si>
  <si>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</si>
  <si>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</si>
  <si>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</si>
  <si>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</si>
  <si>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</si>
  <si>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</si>
  <si>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</si>
  <si>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</si>
  <si>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</si>
  <si>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</si>
  <si>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</si>
  <si>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</si>
  <si>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</si>
  <si>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</si>
  <si>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</si>
  <si>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</si>
  <si>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</si>
  <si>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</si>
  <si>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</si>
  <si>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</si>
  <si>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</si>
  <si>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</si>
  <si>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</si>
  <si>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</si>
  <si>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</si>
  <si>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</si>
  <si>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</si>
  <si>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</si>
  <si>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</si>
  <si>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</si>
  <si>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</si>
  <si>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</si>
  <si>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</si>
  <si>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</si>
  <si>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</si>
  <si>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</si>
  <si>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</si>
  <si>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</si>
  <si>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</si>
  <si>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</si>
  <si>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</si>
  <si>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</si>
  <si>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</si>
  <si>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</si>
  <si>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</si>
  <si>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</si>
  <si>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</si>
  <si>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</si>
  <si>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</si>
  <si>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</si>
  <si>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</si>
  <si>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</si>
  <si>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</si>
  <si>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</si>
  <si>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</si>
  <si>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</si>
  <si>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</si>
  <si>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</si>
  <si>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</si>
  <si>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</si>
  <si>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</si>
  <si>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</si>
  <si>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</si>
  <si>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</si>
  <si>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</si>
  <si>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</si>
  <si>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</si>
  <si>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</si>
  <si>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</si>
  <si>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</si>
  <si>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</si>
  <si>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</si>
  <si>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</si>
  <si>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</si>
  <si>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</si>
  <si>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</si>
  <si>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</si>
  <si>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</si>
  <si>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</si>
  <si>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</si>
  <si>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</si>
  <si>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</si>
  <si>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</si>
  <si>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</si>
  <si>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</si>
  <si>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</si>
  <si>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</si>
  <si>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</si>
  <si>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</si>
  <si>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</si>
  <si>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</si>
  <si>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</si>
  <si>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</si>
  <si>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</si>
  <si>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</si>
  <si>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</si>
  <si>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</si>
  <si>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</si>
  <si>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</si>
  <si>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</si>
  <si>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</si>
  <si>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</si>
  <si>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</si>
  <si>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</si>
  <si>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</si>
  <si>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</si>
  <si>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</si>
  <si>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</si>
  <si>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</si>
  <si>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</si>
  <si>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</si>
  <si>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</si>
  <si>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</si>
  <si>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</si>
  <si>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</si>
  <si>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</si>
  <si>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</si>
  <si>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</si>
  <si>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</si>
  <si>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</si>
  <si>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</si>
  <si>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</si>
  <si>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</si>
  <si>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</si>
  <si>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</si>
  <si>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</si>
  <si>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</si>
  <si>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</si>
  <si>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</si>
  <si>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</si>
  <si>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</si>
  <si>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</si>
  <si>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</si>
  <si>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</si>
  <si>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</si>
  <si>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</si>
  <si>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</si>
  <si>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</si>
  <si>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</si>
  <si>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</si>
  <si>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</si>
  <si>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</si>
  <si>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</si>
  <si>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</si>
  <si>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</si>
  <si>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</si>
  <si>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</si>
  <si>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</si>
  <si>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</si>
  <si>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</si>
  <si>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</si>
  <si>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</si>
  <si>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</si>
  <si>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</si>
  <si>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</si>
  <si>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</si>
  <si>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</si>
  <si>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</si>
  <si>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</si>
  <si>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</si>
  <si>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</si>
  <si>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</si>
  <si>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</si>
  <si>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</si>
  <si>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</si>
  <si>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</si>
  <si>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</si>
  <si>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</si>
  <si>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</si>
  <si>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</si>
  <si>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</si>
  <si>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</si>
  <si>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</si>
  <si>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</si>
  <si>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</si>
  <si>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</si>
  <si>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</si>
  <si>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</si>
  <si>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</si>
  <si>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</si>
  <si>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</si>
  <si>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</si>
  <si>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</si>
  <si>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</si>
  <si>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</si>
  <si>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</si>
  <si>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</si>
  <si>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</si>
  <si>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</si>
  <si>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</si>
  <si>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</si>
  <si>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</si>
  <si>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</si>
  <si>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</si>
  <si>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</si>
  <si>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</si>
  <si>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</si>
  <si>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</si>
  <si>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</si>
  <si>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</si>
  <si>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</si>
  <si>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</si>
  <si>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</si>
  <si>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</si>
  <si>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</si>
  <si>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</si>
  <si>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</si>
  <si>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</si>
  <si>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</si>
  <si>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</si>
  <si>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</si>
  <si>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</si>
  <si>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</si>
  <si>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</si>
  <si>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</si>
  <si>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</si>
  <si>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</si>
  <si>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</si>
  <si>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</si>
  <si>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</si>
  <si>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</si>
  <si>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</si>
  <si>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</si>
  <si>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</si>
  <si>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</si>
  <si>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</si>
  <si>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</si>
  <si>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</si>
  <si>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</si>
  <si>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</si>
  <si>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</si>
  <si>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</si>
  <si>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</si>
  <si>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</si>
  <si>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</si>
  <si>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</si>
  <si>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</si>
  <si>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</si>
  <si>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</si>
  <si>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</si>
  <si>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</si>
  <si>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</si>
  <si>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</si>
  <si>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</si>
  <si>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</si>
  <si>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</si>
  <si>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</si>
  <si>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</si>
  <si>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</si>
  <si>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</si>
  <si>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</si>
  <si>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</si>
  <si>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</si>
  <si>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</si>
  <si>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</si>
  <si>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</si>
  <si>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</si>
  <si>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</si>
  <si>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</si>
  <si>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</si>
  <si>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</si>
  <si>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</si>
  <si>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</si>
  <si>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</si>
  <si>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</si>
  <si>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</si>
  <si>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</si>
  <si>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</si>
  <si>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</si>
  <si>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</si>
  <si>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</si>
  <si>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</si>
  <si>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</si>
  <si>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</si>
  <si>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</si>
  <si>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</si>
  <si>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</si>
  <si>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</si>
  <si>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</si>
  <si>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</si>
  <si>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</si>
  <si>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</si>
  <si>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</si>
  <si>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</si>
  <si>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</si>
  <si>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</si>
  <si>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</si>
  <si>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</si>
  <si>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</si>
  <si>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</si>
  <si>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</si>
  <si>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</si>
  <si>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</si>
  <si>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</si>
  <si>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</si>
  <si>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</si>
  <si>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</si>
  <si>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</si>
  <si>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</si>
  <si>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</si>
  <si>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</si>
  <si>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</si>
  <si>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</si>
  <si>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</si>
  <si>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</si>
  <si>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</si>
  <si>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</si>
  <si>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</si>
  <si>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</si>
  <si>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</si>
  <si>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</si>
  <si>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</si>
  <si>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</si>
  <si>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</si>
  <si>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</si>
  <si>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</si>
  <si>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</si>
  <si>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</si>
  <si>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</si>
  <si>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</si>
  <si>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</si>
  <si>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</si>
  <si>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</si>
  <si>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</si>
  <si>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</si>
  <si>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</si>
  <si>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</si>
  <si>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</si>
  <si>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</si>
  <si>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</si>
  <si>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</si>
  <si>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</si>
  <si>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</si>
  <si>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</si>
  <si>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</si>
  <si>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</si>
  <si>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</si>
  <si>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</si>
  <si>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</si>
  <si>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</si>
  <si>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</si>
  <si>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</si>
  <si>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</si>
  <si>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</si>
  <si>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</si>
  <si>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</si>
  <si>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</si>
  <si>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</si>
  <si>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</si>
  <si>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</si>
  <si>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</si>
  <si>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</si>
  <si>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</si>
  <si>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</si>
  <si>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</si>
  <si>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</si>
  <si>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</si>
  <si>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</si>
  <si>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</si>
  <si>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</si>
  <si>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</si>
  <si>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</si>
  <si>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</si>
  <si>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</si>
  <si>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</si>
  <si>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</si>
  <si>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</si>
  <si>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</si>
  <si>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</si>
  <si>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</si>
  <si>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</si>
  <si>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</si>
  <si>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</si>
  <si>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</si>
  <si>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</si>
  <si>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</si>
  <si>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</si>
  <si>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</si>
  <si>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</si>
  <si>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</si>
  <si>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</si>
  <si>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</si>
  <si>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</si>
  <si>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</si>
  <si>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</si>
  <si>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</si>
  <si>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</si>
  <si>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</si>
  <si>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</si>
  <si>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</si>
  <si>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</si>
  <si>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</si>
  <si>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</si>
  <si>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</si>
  <si>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</si>
  <si>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</si>
  <si>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</si>
  <si>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</si>
  <si>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</si>
  <si>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</si>
  <si>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</si>
  <si>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</si>
  <si>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</si>
  <si>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</si>
  <si>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</si>
  <si>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</si>
  <si>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</si>
  <si>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</si>
  <si>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</si>
  <si>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</si>
  <si>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</si>
  <si>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</si>
  <si>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</si>
  <si>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</si>
  <si>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</si>
  <si>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</si>
  <si>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</si>
  <si>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</si>
  <si>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</si>
  <si>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</si>
  <si>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</si>
  <si>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</si>
  <si>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</si>
  <si>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</si>
  <si>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</si>
  <si>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</si>
  <si>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</si>
  <si>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</si>
  <si>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</si>
  <si>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</si>
  <si>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</si>
  <si>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</si>
  <si>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</si>
  <si>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</si>
  <si>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</si>
  <si>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</si>
  <si>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</si>
  <si>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</si>
  <si>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</si>
  <si>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</si>
  <si>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</si>
  <si>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</si>
  <si>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</si>
  <si>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</si>
  <si>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</si>
  <si>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</si>
  <si>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</si>
  <si>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</si>
  <si>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</si>
  <si>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</si>
  <si>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</si>
  <si>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</si>
  <si>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</si>
  <si>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</si>
  <si>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</si>
  <si>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</si>
  <si>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</si>
  <si>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</si>
  <si>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</si>
  <si>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</si>
  <si>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</si>
  <si>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</si>
  <si>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</si>
  <si>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</si>
  <si>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</si>
  <si>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</si>
  <si>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</si>
  <si>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</si>
  <si>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</si>
  <si>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</si>
  <si>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</si>
  <si>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</si>
  <si>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</si>
  <si>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</si>
  <si>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</si>
  <si>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</si>
  <si>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</si>
  <si>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</si>
  <si>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</si>
  <si>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</si>
  <si>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</si>
  <si>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</si>
  <si>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</si>
  <si>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</si>
  <si>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</si>
  <si>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</si>
  <si>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</si>
  <si>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</si>
  <si>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</si>
  <si>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</si>
  <si>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</si>
  <si>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</si>
  <si>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</si>
  <si>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</si>
  <si>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</si>
  <si>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</si>
  <si>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</si>
  <si>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</si>
  <si>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</si>
  <si>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</si>
  <si>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</si>
  <si>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</si>
  <si>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</si>
  <si>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</si>
  <si>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</si>
  <si>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</si>
  <si>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</si>
  <si>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</si>
  <si>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</si>
  <si>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</si>
  <si>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</si>
  <si>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</si>
  <si>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</si>
  <si>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</si>
  <si>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</si>
  <si>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</si>
  <si>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</si>
  <si>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</si>
  <si>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</si>
  <si>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</si>
  <si>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</si>
  <si>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</si>
  <si>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</si>
  <si>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</si>
  <si>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</si>
  <si>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</si>
  <si>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</si>
  <si>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</si>
  <si>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</si>
  <si>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</si>
  <si>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</si>
  <si>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</si>
  <si>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</si>
  <si>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</si>
  <si>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</si>
  <si>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</si>
  <si>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</si>
  <si>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</si>
  <si>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</si>
  <si>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</si>
  <si>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</si>
  <si>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</si>
  <si>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</si>
  <si>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</si>
  <si>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</si>
  <si>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</si>
  <si>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</si>
  <si>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</si>
  <si>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</si>
  <si>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</si>
  <si>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</si>
  <si>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</si>
  <si>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</si>
  <si>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</si>
  <si>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</si>
  <si>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</si>
  <si>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</si>
  <si>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</si>
  <si>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</si>
  <si>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</si>
  <si>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</si>
  <si>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</si>
  <si>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</si>
  <si>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</si>
  <si>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</si>
  <si>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</si>
  <si>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</si>
  <si>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</si>
  <si>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</si>
  <si>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</si>
  <si>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</si>
  <si>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</si>
  <si>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</si>
  <si>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</si>
  <si>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</si>
  <si>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</si>
  <si>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</si>
  <si>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</si>
  <si>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</si>
  <si>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</si>
  <si>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</si>
  <si>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</si>
  <si>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</si>
  <si>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</si>
  <si>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</si>
  <si>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</si>
  <si>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</si>
  <si>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</si>
  <si>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</si>
  <si>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</si>
  <si>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</si>
  <si>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</si>
  <si>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</si>
  <si>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</si>
  <si>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</si>
  <si>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</si>
  <si>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</si>
  <si>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</si>
  <si>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</si>
  <si>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</si>
  <si>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</si>
  <si>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</si>
  <si>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</si>
  <si>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</si>
  <si>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</si>
  <si>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</si>
  <si>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</si>
  <si>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</si>
  <si>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</si>
  <si>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</si>
  <si>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</si>
  <si>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</si>
  <si>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</si>
  <si>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</si>
  <si>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</si>
  <si>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</si>
  <si>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</si>
  <si>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</si>
  <si>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</si>
  <si>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</si>
  <si>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</si>
  <si>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</si>
  <si>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</si>
  <si>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</si>
  <si>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</si>
  <si>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</si>
  <si>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</si>
  <si>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</si>
  <si>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</si>
  <si>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</si>
  <si>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</si>
  <si>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</si>
  <si>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</si>
  <si>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</si>
  <si>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</si>
  <si>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</si>
  <si>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</si>
  <si>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</si>
  <si>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</si>
  <si>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</si>
  <si>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</si>
  <si>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</si>
  <si>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</si>
  <si>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</si>
  <si>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</si>
  <si>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</si>
  <si>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</si>
  <si>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</si>
  <si>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</si>
  <si>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</si>
  <si>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</si>
  <si>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</si>
  <si>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</si>
  <si>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</si>
  <si>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</si>
  <si>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</si>
  <si>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</si>
  <si>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</si>
  <si>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</si>
  <si>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</si>
  <si>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</si>
  <si>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</si>
  <si>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</si>
  <si>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</si>
  <si>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</si>
  <si>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</si>
  <si>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</si>
  <si>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</si>
  <si>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</si>
  <si>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</si>
  <si>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</si>
  <si>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</si>
  <si>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</si>
  <si>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</si>
  <si>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</si>
  <si>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</si>
  <si>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</si>
  <si>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</si>
  <si>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</si>
  <si>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</si>
  <si>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</si>
  <si>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</si>
  <si>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</si>
  <si>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</si>
  <si>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</si>
  <si>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</si>
  <si>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</si>
  <si>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</si>
  <si>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</si>
  <si>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</si>
  <si>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</si>
  <si>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</si>
  <si>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</si>
  <si>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</si>
  <si>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</si>
  <si>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</si>
  <si>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</si>
  <si>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</si>
  <si>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</si>
  <si>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</si>
  <si>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</si>
  <si>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</si>
  <si>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</si>
  <si>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</si>
  <si>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</si>
  <si>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</si>
  <si>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</si>
  <si>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</si>
  <si>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</si>
  <si>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</si>
  <si>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</si>
  <si>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</si>
  <si>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</si>
  <si>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</si>
  <si>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</si>
  <si>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</si>
  <si>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</si>
  <si>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</si>
  <si>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</si>
  <si>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</si>
  <si>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</si>
  <si>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</si>
  <si>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</si>
  <si>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</si>
  <si>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</si>
  <si>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</si>
  <si>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</si>
  <si>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</si>
  <si>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</si>
  <si>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</si>
  <si>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</si>
  <si>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</si>
  <si>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</si>
  <si>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</si>
  <si>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</si>
  <si>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</si>
  <si>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</si>
  <si>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</si>
  <si>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</si>
  <si>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</si>
  <si>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</si>
  <si>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</si>
  <si>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</si>
  <si>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</si>
  <si>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</si>
  <si>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</si>
  <si>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</si>
  <si>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</si>
  <si>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</si>
  <si>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</si>
  <si>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</si>
  <si>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</si>
  <si>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</si>
  <si>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</si>
  <si>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</si>
  <si>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</si>
  <si>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</si>
  <si>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</si>
  <si>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</si>
  <si>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</si>
  <si>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</si>
  <si>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</si>
  <si>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</si>
  <si>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</si>
  <si>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</si>
  <si>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</si>
  <si>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</si>
  <si>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</si>
  <si>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</si>
  <si>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</si>
  <si>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</si>
  <si>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</si>
  <si>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</si>
  <si>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</si>
  <si>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</si>
  <si>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</si>
  <si>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</si>
  <si>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</si>
  <si>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</si>
  <si>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</si>
  <si>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</si>
  <si>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</si>
  <si>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</si>
  <si>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</si>
  <si>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</si>
  <si>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</si>
  <si>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</si>
  <si>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</si>
  <si>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</si>
  <si>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</si>
  <si>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</si>
  <si>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</si>
  <si>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</si>
  <si>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</si>
  <si>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</si>
  <si>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</si>
  <si>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</si>
  <si>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</si>
  <si>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</si>
  <si>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</si>
  <si>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</si>
  <si>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</si>
  <si>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</si>
  <si>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</si>
  <si>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</si>
  <si>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</si>
  <si>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</si>
  <si>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</si>
  <si>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</si>
  <si>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</si>
  <si>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</si>
  <si>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</si>
  <si>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</si>
  <si>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</si>
  <si>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</si>
  <si>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</si>
  <si>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</si>
  <si>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</si>
  <si>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</si>
  <si>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</si>
  <si>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</si>
  <si>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</si>
  <si>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</si>
  <si>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</si>
  <si>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</si>
  <si>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</si>
  <si>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</si>
  <si>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</si>
  <si>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</si>
  <si>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</si>
  <si>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</si>
  <si>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</si>
  <si>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</si>
  <si>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</si>
  <si>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</si>
  <si>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</si>
  <si>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</si>
  <si>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</si>
  <si>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</si>
  <si>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</si>
  <si>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</si>
  <si>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</si>
  <si>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</si>
  <si>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</si>
  <si>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</si>
  <si>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</si>
  <si>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</si>
  <si>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</si>
  <si>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</si>
  <si>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</si>
  <si>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</si>
  <si>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</si>
  <si>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</si>
  <si>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</si>
  <si>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</si>
  <si>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</si>
  <si>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</si>
  <si>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</si>
  <si>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</si>
  <si>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</si>
  <si>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</si>
  <si>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</si>
  <si>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</si>
  <si>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</si>
  <si>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</si>
  <si>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</si>
  <si>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</si>
  <si>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</si>
  <si>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</si>
  <si>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</si>
  <si>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</si>
  <si>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</si>
  <si>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</si>
  <si>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</si>
  <si>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</si>
  <si>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</si>
  <si>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</si>
  <si>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</si>
  <si>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</si>
  <si>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</si>
  <si>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</si>
  <si>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</si>
  <si>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</si>
  <si>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</si>
  <si>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</si>
  <si>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</si>
  <si>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</si>
  <si>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</si>
  <si>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</si>
  <si>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</si>
  <si>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</si>
  <si>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</si>
  <si>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</si>
  <si>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</si>
  <si>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</si>
  <si>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</si>
  <si>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</si>
  <si>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</si>
  <si>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</si>
  <si>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</si>
  <si>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</si>
  <si>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</si>
  <si>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</si>
  <si>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</si>
  <si>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</si>
  <si>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</si>
  <si>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</si>
  <si>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</si>
  <si>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</si>
  <si>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</si>
  <si>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</si>
  <si>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</si>
  <si>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</si>
  <si>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</si>
  <si>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</si>
  <si>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</si>
  <si>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</si>
  <si>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</si>
  <si>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</si>
  <si>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</si>
  <si>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</si>
  <si>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</si>
  <si>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</si>
  <si>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</si>
  <si>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</si>
  <si>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</si>
  <si>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</si>
  <si>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</si>
  <si>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</si>
  <si>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</si>
  <si>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</si>
  <si>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</si>
  <si>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</si>
  <si>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</si>
  <si>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</si>
  <si>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</si>
  <si>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</si>
  <si>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</si>
  <si>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</si>
  <si>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</si>
  <si>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</si>
  <si>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</si>
  <si>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</si>
  <si>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</si>
  <si>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</si>
  <si>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</si>
  <si>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</si>
  <si>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</si>
  <si>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</si>
  <si>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</si>
  <si>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</si>
  <si>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</si>
  <si>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</si>
  <si>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</si>
  <si>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</si>
  <si>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</si>
  <si>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</si>
  <si>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</si>
  <si>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</si>
  <si>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</si>
  <si>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</si>
  <si>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</si>
  <si>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</si>
  <si>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</si>
  <si>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</si>
  <si>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</si>
  <si>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</si>
  <si>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</si>
  <si>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</si>
  <si>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</si>
  <si>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</si>
  <si>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</si>
  <si>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</si>
  <si>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</si>
  <si>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</si>
  <si>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</si>
  <si>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</si>
  <si>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</si>
  <si>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</si>
  <si>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</si>
  <si>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</si>
  <si>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</si>
  <si>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</si>
  <si>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</si>
  <si>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</si>
  <si>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</si>
  <si>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</si>
  <si>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</si>
  <si>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</si>
  <si>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</si>
  <si>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</si>
  <si>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</si>
  <si>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</si>
  <si>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</si>
  <si>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</si>
  <si>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</si>
  <si>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</si>
  <si>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</si>
  <si>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</si>
  <si>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</si>
  <si>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</si>
  <si>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</si>
  <si>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</si>
  <si>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</si>
  <si>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</si>
  <si>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</si>
  <si>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</si>
  <si>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</si>
  <si>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</si>
  <si>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</si>
  <si>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</si>
  <si>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</si>
  <si>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</si>
  <si>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</si>
  <si>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</si>
  <si>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</si>
  <si>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</si>
  <si>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</si>
  <si>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</si>
  <si>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</si>
  <si>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</si>
  <si>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</si>
  <si>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</si>
  <si>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</si>
  <si>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</si>
  <si>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</si>
  <si>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</si>
  <si>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</si>
  <si>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</si>
  <si>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</si>
  <si>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</si>
  <si>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</si>
  <si>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</si>
  <si>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</si>
  <si>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</si>
  <si>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</si>
  <si>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</si>
  <si>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</si>
  <si>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</si>
  <si>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</si>
  <si>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</si>
  <si>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</si>
  <si>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</si>
  <si>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</si>
  <si>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</si>
  <si>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</si>
  <si>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</si>
  <si>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</si>
  <si>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</si>
  <si>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</si>
  <si>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</si>
  <si>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</si>
  <si>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</si>
  <si>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</si>
  <si>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</si>
  <si>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</si>
  <si>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</si>
  <si>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</si>
  <si>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</si>
  <si>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</si>
  <si>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</si>
  <si>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</si>
  <si>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</si>
  <si>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</si>
  <si>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</si>
  <si>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</si>
  <si>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</si>
  <si>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</si>
  <si>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</si>
  <si>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</si>
  <si>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</si>
  <si>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</si>
  <si>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</si>
  <si>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</si>
  <si>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</si>
  <si>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</si>
  <si>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</si>
  <si>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</si>
  <si>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</si>
  <si>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</si>
  <si>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</si>
  <si>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</si>
  <si>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</si>
  <si>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</si>
  <si>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</si>
  <si>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</si>
  <si>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</si>
  <si>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</si>
  <si>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</si>
  <si>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</si>
  <si>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</si>
  <si>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</si>
  <si>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</si>
  <si>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</si>
  <si>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</si>
  <si>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</si>
  <si>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</si>
  <si>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</si>
  <si>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</si>
  <si>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</si>
  <si>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</si>
  <si>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</si>
  <si>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</si>
  <si>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</si>
  <si>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</si>
  <si>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</si>
  <si>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</si>
  <si>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</si>
  <si>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</si>
  <si>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</si>
  <si>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</si>
  <si>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</si>
  <si>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</si>
  <si>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</si>
  <si>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</si>
  <si>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</si>
  <si>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</si>
  <si>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</si>
  <si>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</si>
  <si>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</si>
  <si>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</si>
  <si>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</si>
  <si>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</si>
  <si>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</si>
  <si>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</si>
  <si>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</si>
  <si>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</si>
  <si>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</si>
  <si>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</si>
  <si>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</si>
  <si>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</si>
  <si>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</si>
  <si>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</si>
  <si>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</si>
  <si>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</si>
  <si>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</si>
  <si>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</si>
  <si>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</si>
  <si>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</si>
  <si>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</si>
  <si>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</si>
  <si>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</si>
  <si>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</si>
  <si>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</si>
  <si>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</si>
  <si>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</si>
  <si>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</si>
  <si>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</si>
  <si>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</si>
  <si>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</si>
  <si>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</si>
  <si>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</si>
  <si>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</si>
  <si>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</si>
  <si>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</si>
  <si>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</si>
  <si>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</si>
  <si>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</si>
  <si>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</si>
  <si>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</si>
  <si>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</si>
  <si>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</si>
  <si>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</si>
  <si>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</si>
  <si>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</si>
  <si>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</si>
  <si>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</si>
  <si>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</si>
  <si>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</si>
  <si>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</si>
  <si>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</si>
  <si>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</si>
  <si>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</si>
  <si>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</si>
  <si>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</si>
  <si>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</si>
  <si>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</si>
  <si>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</si>
  <si>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</si>
  <si>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</si>
  <si>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</si>
  <si>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</si>
  <si>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</si>
  <si>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</si>
  <si>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</si>
  <si>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</si>
  <si>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</si>
  <si>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</si>
  <si>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</si>
  <si>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</si>
  <si>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</si>
  <si>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</si>
  <si>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</si>
  <si>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</si>
  <si>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</si>
  <si>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</si>
  <si>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</si>
  <si>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</si>
  <si>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</si>
  <si>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</si>
  <si>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</si>
  <si>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</si>
  <si>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</si>
  <si>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</si>
  <si>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</si>
  <si>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</si>
  <si>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</si>
  <si>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</si>
  <si>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</si>
  <si>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</si>
  <si>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</si>
  <si>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</si>
  <si>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</si>
  <si>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</si>
  <si>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</si>
  <si>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</si>
  <si>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</si>
  <si>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</si>
  <si>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</si>
  <si>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</si>
  <si>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</si>
  <si>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</si>
  <si>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</si>
  <si>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</si>
  <si>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</si>
  <si>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</si>
  <si>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</si>
  <si>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</si>
  <si>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</si>
  <si>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</si>
  <si>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</si>
  <si>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</si>
  <si>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</si>
  <si>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</si>
  <si>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</si>
  <si>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</si>
  <si>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</si>
  <si>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</si>
  <si>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</si>
  <si>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</si>
  <si>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</si>
  <si>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</si>
  <si>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</si>
  <si>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</si>
  <si>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</si>
  <si>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</si>
  <si>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</si>
  <si>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</si>
  <si>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</si>
  <si>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</si>
  <si>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</si>
  <si>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</si>
  <si>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</si>
  <si>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</si>
  <si>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</si>
  <si>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</si>
  <si>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</si>
  <si>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</si>
  <si>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</si>
  <si>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</si>
  <si>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</si>
  <si>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</si>
  <si>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</si>
  <si>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</si>
  <si>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</si>
  <si>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</si>
  <si>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</si>
  <si>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</si>
  <si>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</si>
  <si>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</si>
  <si>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</si>
  <si>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</si>
  <si>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</si>
  <si>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</si>
  <si>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</si>
  <si>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</si>
  <si>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</si>
  <si>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</si>
  <si>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</si>
  <si>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</si>
  <si>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</si>
  <si>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</si>
  <si>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</si>
  <si>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</si>
  <si>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</si>
  <si>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</si>
  <si>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</si>
  <si>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</si>
  <si>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</si>
  <si>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</si>
  <si>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</si>
  <si>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</si>
  <si>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</si>
  <si>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</si>
  <si>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</si>
  <si>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</si>
  <si>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</si>
  <si>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</si>
  <si>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</si>
  <si>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</si>
  <si>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</si>
  <si>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</si>
  <si>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</si>
  <si>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</si>
  <si>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</si>
  <si>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</si>
  <si>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</si>
  <si>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</si>
  <si>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</si>
  <si>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</si>
  <si>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</si>
  <si>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</si>
  <si>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</si>
  <si>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</si>
  <si>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</si>
  <si>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</si>
  <si>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</si>
  <si>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</si>
  <si>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</si>
  <si>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</si>
  <si>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</si>
  <si>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</si>
  <si>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</si>
  <si>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</si>
  <si>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</si>
  <si>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</si>
  <si>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</si>
  <si>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</si>
  <si>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</si>
  <si>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</si>
  <si>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</si>
  <si>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</si>
  <si>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</si>
  <si>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</si>
  <si>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</si>
  <si>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</si>
  <si>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</si>
  <si>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</si>
  <si>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</si>
  <si>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</si>
  <si>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</si>
  <si>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</si>
  <si>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</si>
  <si>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</si>
  <si>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</si>
  <si>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</si>
  <si>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</si>
  <si>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</si>
  <si>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</si>
  <si>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</si>
  <si>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</si>
  <si>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</si>
  <si>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</si>
  <si>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</si>
  <si>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</si>
  <si>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</si>
  <si>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</si>
  <si>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</si>
  <si>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</si>
  <si>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</si>
  <si>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</si>
  <si>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</si>
  <si>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</si>
  <si>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</si>
  <si>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</si>
  <si>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</si>
  <si>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</si>
  <si>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</si>
  <si>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</si>
  <si>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</si>
  <si>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</si>
  <si>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</si>
  <si>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</si>
  <si>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</si>
  <si>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</si>
  <si>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</si>
  <si>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</si>
  <si>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</si>
  <si>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</si>
  <si>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</si>
  <si>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</si>
  <si>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</si>
  <si>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</si>
  <si>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</si>
  <si>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</si>
  <si>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</si>
  <si>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</si>
  <si>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</si>
  <si>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</si>
  <si>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</si>
  <si>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</si>
  <si>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</si>
  <si>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</si>
  <si>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</si>
  <si>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</si>
  <si>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</si>
  <si>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</si>
  <si>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</si>
  <si>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</si>
  <si>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</si>
  <si>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</si>
  <si>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</si>
  <si>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</si>
  <si>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</si>
  <si>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</si>
  <si>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</si>
  <si>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</si>
  <si>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</si>
  <si>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</si>
  <si>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</si>
  <si>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</si>
  <si>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</si>
  <si>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</si>
  <si>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</si>
  <si>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</si>
  <si>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</si>
  <si>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</si>
  <si>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</si>
  <si>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</si>
  <si>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</si>
  <si>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</si>
  <si>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</si>
  <si>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</si>
  <si>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</si>
  <si>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</si>
  <si>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</si>
  <si>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</si>
  <si>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</si>
  <si>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</si>
  <si>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</si>
  <si>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</si>
  <si>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</si>
  <si>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</si>
  <si>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</si>
  <si>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</si>
  <si>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</si>
  <si>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</si>
  <si>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</si>
  <si>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</si>
  <si>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</si>
  <si>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</si>
  <si>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</si>
  <si>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</si>
  <si>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</si>
  <si>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</si>
  <si>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</si>
  <si>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</si>
  <si>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</si>
  <si>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</si>
  <si>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</si>
  <si>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</si>
  <si>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</si>
  <si>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</si>
  <si>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</si>
  <si>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</si>
  <si>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</si>
  <si>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</si>
  <si>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</si>
  <si>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</si>
  <si>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</si>
  <si>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</si>
  <si>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</si>
  <si>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</si>
  <si>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</si>
  <si>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</si>
  <si>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</si>
  <si>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</si>
  <si>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</si>
  <si>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</si>
  <si>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</si>
  <si>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</si>
  <si>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</si>
  <si>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</si>
  <si>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</si>
  <si>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</si>
  <si>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</si>
  <si>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</si>
  <si>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</si>
  <si>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</si>
  <si>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</si>
  <si>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</si>
  <si>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</si>
  <si>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</si>
  <si>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</si>
  <si>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</si>
  <si>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</si>
  <si>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</si>
  <si>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</si>
  <si>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</si>
  <si>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</si>
  <si>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</si>
  <si>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</si>
  <si>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</si>
  <si>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</si>
  <si>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</si>
  <si>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</si>
  <si>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</si>
  <si>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</si>
  <si>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</si>
  <si>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</si>
  <si>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</si>
  <si>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</si>
  <si>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</si>
  <si>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</si>
  <si>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</si>
  <si>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</si>
  <si>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</si>
  <si>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</si>
  <si>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</si>
  <si>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</si>
  <si>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</si>
  <si>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</si>
  <si>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</si>
  <si>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</si>
  <si>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</si>
  <si>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</si>
  <si>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</si>
  <si>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</si>
  <si>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</si>
  <si>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</si>
  <si>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</si>
  <si>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</si>
  <si>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</si>
  <si>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</si>
  <si>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</si>
  <si>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</si>
  <si>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</si>
  <si>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</si>
  <si>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</si>
  <si>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</si>
  <si>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</si>
  <si>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</si>
  <si>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</si>
  <si>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</si>
  <si>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</si>
  <si>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</si>
  <si>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</si>
  <si>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</si>
  <si>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</si>
  <si>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</si>
  <si>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</si>
  <si>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</si>
  <si>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</si>
  <si>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</si>
  <si>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</si>
  <si>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</si>
  <si>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</si>
  <si>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</si>
  <si>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</si>
  <si>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</si>
  <si>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</si>
  <si>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</si>
  <si>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</si>
  <si>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</si>
  <si>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</si>
  <si>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</si>
  <si>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</si>
  <si>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</si>
  <si>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</si>
  <si>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</si>
  <si>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</si>
  <si>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</si>
  <si>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</si>
  <si>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</si>
  <si>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</si>
  <si>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</si>
  <si>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</si>
  <si>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</si>
  <si>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</si>
  <si>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</si>
  <si>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</si>
  <si>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</si>
  <si>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</si>
  <si>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</si>
  <si>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</si>
  <si>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</si>
  <si>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</si>
  <si>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</si>
  <si>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</si>
  <si>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</si>
  <si>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</si>
  <si>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</si>
  <si>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</si>
  <si>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</si>
  <si>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</si>
  <si>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</si>
  <si>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</si>
  <si>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</si>
  <si>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</si>
  <si>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</si>
  <si>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</si>
  <si>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</si>
  <si>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</si>
  <si>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</si>
  <si>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</si>
  <si>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</si>
  <si>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</si>
  <si>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</si>
  <si>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</si>
  <si>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</si>
  <si>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</si>
  <si>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</si>
  <si>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</si>
  <si>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</si>
  <si>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</si>
  <si>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</si>
  <si>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</si>
  <si>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</si>
  <si>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</si>
  <si>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</si>
  <si>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</si>
  <si>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</si>
  <si>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</si>
  <si>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</si>
  <si>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</si>
  <si>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</si>
  <si>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</si>
  <si>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</si>
  <si>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</si>
  <si>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</si>
  <si>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</si>
  <si>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</si>
  <si>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</si>
  <si>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</si>
  <si>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</si>
  <si>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</si>
  <si>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</si>
  <si>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</si>
  <si>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</si>
  <si>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</si>
  <si>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</si>
  <si>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</si>
  <si>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</si>
  <si>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</si>
  <si>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</si>
  <si>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</si>
  <si>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</si>
  <si>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</si>
  <si>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</si>
  <si>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</si>
  <si>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</si>
  <si>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</si>
  <si>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</si>
  <si>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</si>
  <si>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</si>
  <si>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</si>
  <si>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</si>
  <si>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</si>
  <si>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</si>
  <si>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</si>
  <si>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</si>
  <si>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</si>
  <si>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</si>
  <si>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</si>
  <si>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</si>
  <si>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</si>
  <si>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</si>
  <si>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</si>
  <si>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</si>
  <si>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</si>
  <si>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</si>
  <si>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</si>
  <si>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</si>
  <si>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</si>
  <si>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</si>
  <si>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</si>
  <si>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</si>
  <si>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</si>
  <si>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</si>
  <si>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</si>
  <si>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</si>
  <si>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</si>
  <si>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</si>
  <si>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</si>
  <si>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</si>
  <si>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</si>
  <si>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</si>
  <si>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</si>
  <si>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</si>
  <si>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</si>
  <si>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</si>
  <si>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</si>
  <si>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</si>
  <si>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</si>
  <si>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</si>
  <si>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</si>
  <si>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</si>
  <si>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</si>
  <si>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</si>
  <si>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</si>
  <si>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</si>
  <si>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</si>
  <si>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</si>
  <si>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</si>
  <si>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</si>
  <si>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</si>
  <si>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</si>
  <si>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</si>
  <si>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</si>
  <si>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</si>
  <si>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</si>
  <si>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</si>
  <si>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</si>
  <si>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</si>
  <si>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</si>
  <si>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</si>
  <si>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</si>
  <si>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</si>
  <si>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</si>
  <si>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</si>
  <si>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</si>
  <si>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</si>
  <si>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</si>
  <si>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</si>
  <si>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</si>
  <si>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</si>
  <si>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</si>
  <si>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</si>
  <si>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</si>
  <si>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</si>
  <si>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</si>
  <si>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</si>
  <si>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</si>
  <si>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</si>
  <si>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</si>
  <si>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</si>
  <si>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</si>
  <si>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</si>
  <si>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</si>
  <si>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</si>
  <si>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</si>
  <si>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</si>
  <si>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</si>
  <si>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</si>
  <si>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</si>
  <si>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</si>
  <si>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</si>
  <si>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</si>
  <si>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</si>
  <si>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</si>
  <si>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</si>
  <si>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</si>
  <si>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</si>
  <si>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</si>
  <si>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</si>
  <si>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</si>
  <si>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</si>
  <si>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</si>
  <si>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</si>
  <si>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</si>
  <si>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</si>
  <si>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</si>
  <si>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</si>
  <si>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</si>
  <si>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</si>
  <si>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</si>
  <si>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</si>
  <si>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</si>
  <si>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</si>
  <si>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</si>
  <si>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</si>
  <si>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</si>
  <si>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</si>
  <si>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</si>
  <si>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</si>
  <si>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</si>
  <si>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</si>
  <si>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</si>
  <si>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</si>
  <si>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</si>
  <si>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</si>
  <si>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</si>
  <si>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</si>
  <si>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</si>
  <si>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</si>
  <si>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</si>
  <si>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</si>
  <si>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</si>
  <si>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</si>
  <si>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</si>
  <si>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</si>
  <si>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</si>
  <si>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</si>
  <si>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</si>
  <si>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</si>
  <si>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</si>
  <si>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</si>
  <si>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</si>
  <si>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</si>
  <si>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</si>
  <si>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</si>
  <si>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</si>
  <si>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</si>
  <si>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</si>
  <si>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</si>
  <si>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</si>
  <si>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</si>
  <si>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</si>
  <si>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</si>
  <si>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</si>
  <si>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</si>
  <si>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</si>
  <si>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</si>
  <si>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</si>
  <si>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</si>
  <si>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</si>
  <si>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</si>
  <si>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</si>
  <si>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</si>
  <si>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</si>
  <si>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</si>
  <si>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</si>
  <si>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</si>
  <si>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</si>
  <si>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</si>
  <si>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</si>
  <si>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</si>
  <si>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</si>
  <si>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</si>
  <si>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</si>
  <si>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</si>
  <si>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</si>
  <si>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</si>
  <si>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</si>
  <si>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</si>
  <si>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</si>
  <si>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</si>
  <si>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</si>
  <si>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</si>
  <si>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</si>
  <si>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</si>
  <si>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</si>
  <si>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</si>
  <si>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</si>
  <si>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</si>
  <si>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</si>
  <si>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</si>
  <si>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</si>
  <si>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</si>
  <si>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</si>
  <si>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</si>
  <si>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</si>
  <si>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</si>
  <si>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</si>
  <si>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</si>
  <si>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</si>
  <si>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</si>
  <si>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</si>
  <si>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</si>
  <si>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</si>
  <si>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</si>
  <si>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</si>
  <si>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</si>
  <si>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</si>
  <si>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</si>
  <si>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</si>
  <si>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</si>
  <si>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</si>
  <si>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</si>
  <si>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</si>
  <si>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</si>
  <si>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</si>
  <si>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</si>
  <si>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</si>
  <si>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</si>
  <si>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</si>
  <si>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</si>
  <si>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</si>
  <si>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</si>
  <si>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</si>
  <si>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</si>
  <si>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</si>
  <si>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</si>
  <si>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</si>
  <si>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</si>
  <si>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</si>
  <si>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</si>
  <si>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</si>
  <si>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</si>
  <si>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</si>
  <si>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</si>
  <si>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</si>
  <si>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</si>
  <si>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</si>
  <si>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</si>
  <si>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</si>
  <si>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</si>
  <si>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</si>
  <si>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</si>
  <si>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</si>
  <si>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</si>
  <si>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</si>
  <si>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</si>
  <si>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</si>
  <si>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</si>
  <si>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</si>
  <si>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</si>
  <si>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</si>
  <si>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</si>
  <si>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</si>
  <si>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</si>
  <si>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</si>
  <si>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</si>
  <si>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</si>
  <si>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</si>
  <si>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</si>
  <si>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</si>
  <si>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</si>
  <si>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</si>
  <si>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</si>
  <si>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</si>
  <si>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</si>
  <si>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</si>
  <si>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</si>
  <si>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</si>
  <si>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</si>
  <si>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</si>
  <si>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</si>
  <si>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</si>
  <si>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</si>
  <si>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</si>
  <si>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</si>
  <si>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</si>
  <si>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</si>
  <si>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</si>
  <si>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</si>
  <si>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</si>
  <si>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</si>
  <si>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</si>
  <si>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</si>
  <si>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</si>
  <si>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</si>
  <si>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</si>
  <si>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</si>
  <si>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</si>
  <si>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</si>
  <si>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</si>
  <si>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</si>
  <si>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</si>
  <si>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</si>
  <si>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</si>
  <si>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</si>
  <si>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</si>
  <si>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</si>
  <si>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</si>
  <si>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</si>
  <si>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</si>
  <si>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</si>
  <si>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</si>
  <si>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</si>
  <si>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</si>
  <si>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</si>
  <si>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</si>
  <si>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</si>
  <si>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</si>
  <si>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</si>
  <si>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</si>
  <si>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</si>
  <si>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</si>
  <si>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</si>
  <si>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</si>
  <si>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</si>
  <si>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</si>
  <si>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</si>
  <si>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</si>
  <si>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</si>
  <si>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</si>
  <si>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</si>
  <si>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</si>
  <si>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</si>
  <si>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</si>
  <si>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</si>
  <si>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</si>
  <si>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</si>
  <si>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</si>
  <si>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</si>
  <si>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</si>
  <si>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</si>
  <si>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</si>
  <si>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</si>
  <si>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</si>
  <si>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</si>
  <si>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</si>
  <si>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</si>
  <si>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</si>
  <si>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</si>
  <si>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</si>
  <si>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</si>
  <si>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</si>
  <si>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</si>
  <si>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</si>
  <si>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</si>
  <si>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</si>
  <si>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</si>
  <si>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</si>
  <si>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</si>
  <si>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</si>
  <si>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</si>
  <si>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</si>
  <si>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</si>
  <si>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</si>
  <si>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</si>
  <si>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</si>
  <si>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</si>
  <si>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</si>
  <si>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</si>
  <si>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</si>
  <si>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</si>
  <si>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</si>
  <si>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</si>
  <si>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</si>
  <si>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</si>
  <si>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</si>
  <si>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</si>
  <si>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</si>
  <si>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</si>
  <si>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</si>
  <si>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</si>
  <si>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</si>
  <si>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</si>
  <si>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</si>
  <si>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</si>
  <si>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</si>
  <si>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</si>
  <si>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</si>
  <si>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</si>
  <si>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</si>
  <si>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</si>
  <si>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</si>
  <si>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</si>
  <si>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</si>
  <si>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</si>
  <si>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</si>
  <si>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</si>
  <si>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</si>
  <si>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</si>
  <si>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</si>
  <si>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</si>
  <si>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</si>
  <si>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</si>
  <si>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</si>
  <si>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</si>
  <si>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</si>
  <si>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</si>
  <si>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</si>
  <si>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</si>
  <si>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</si>
  <si>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</si>
  <si>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</si>
  <si>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</si>
  <si>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</si>
  <si>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</si>
  <si>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</si>
  <si>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</si>
  <si>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</si>
  <si>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</si>
  <si>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</si>
  <si>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</si>
  <si>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</si>
  <si>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</si>
  <si>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</si>
  <si>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</si>
  <si>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</si>
  <si>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</si>
  <si>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</si>
  <si>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</si>
  <si>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</si>
  <si>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</si>
  <si>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</si>
  <si>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</si>
  <si>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</si>
  <si>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</si>
  <si>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</si>
  <si>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</si>
  <si>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</si>
  <si>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</si>
  <si>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</si>
  <si>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</si>
  <si>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</si>
  <si>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</si>
  <si>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</si>
  <si>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</si>
  <si>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</si>
  <si>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</si>
  <si>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</si>
  <si>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</si>
  <si>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</si>
  <si>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</si>
  <si>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</si>
  <si>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</si>
  <si>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</si>
  <si>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</si>
  <si>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</si>
  <si>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</si>
  <si>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</si>
  <si>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</si>
  <si>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</si>
  <si>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</si>
  <si>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</si>
  <si>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</si>
  <si>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</si>
  <si>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</si>
  <si>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</si>
  <si>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</si>
  <si>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</si>
  <si>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</si>
  <si>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</si>
  <si>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</si>
  <si>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</si>
  <si>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</si>
  <si>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</si>
  <si>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</si>
  <si>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</si>
  <si>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</si>
  <si>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</si>
  <si>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</si>
  <si>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</si>
  <si>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</si>
  <si>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</si>
  <si>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</si>
  <si>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</si>
  <si>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</si>
  <si>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</si>
  <si>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</si>
  <si>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</si>
  <si>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</si>
  <si>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</si>
  <si>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</si>
  <si>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</si>
  <si>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</si>
  <si>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</si>
  <si>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</si>
  <si>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</si>
  <si>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</si>
  <si>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</si>
  <si>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</si>
  <si>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</si>
  <si>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</si>
  <si>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</si>
  <si>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</si>
  <si>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</si>
  <si>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</si>
  <si>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</si>
  <si>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</si>
  <si>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</si>
  <si>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</si>
  <si>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</si>
  <si>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</si>
  <si>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</si>
  <si>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</si>
  <si>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</si>
  <si>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</si>
  <si>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</si>
  <si>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</si>
  <si>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</si>
  <si>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</si>
  <si>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</si>
  <si>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</si>
  <si>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</si>
  <si>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</si>
  <si>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</si>
  <si>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</si>
  <si>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</si>
  <si>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</si>
  <si>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</si>
  <si>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</si>
  <si>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</si>
  <si>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</si>
  <si>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</si>
  <si>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</si>
  <si>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</si>
  <si>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</si>
  <si>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</si>
  <si>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</si>
  <si>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</si>
  <si>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</si>
  <si>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</si>
  <si>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</si>
  <si>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</si>
  <si>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</si>
  <si>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</si>
  <si>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</si>
  <si>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</si>
  <si>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</si>
  <si>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</si>
  <si>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</si>
  <si>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</si>
  <si>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</si>
  <si>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</si>
  <si>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</si>
  <si>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</si>
  <si>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</si>
  <si>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</si>
  <si>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</si>
  <si>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</si>
  <si>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</si>
  <si>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</si>
  <si>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</si>
  <si>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</si>
  <si>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</si>
  <si>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</si>
  <si>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</si>
  <si>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</si>
  <si>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</si>
  <si>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</si>
  <si>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</si>
  <si>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</si>
  <si>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</si>
  <si>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</si>
  <si>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</si>
  <si>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</si>
  <si>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</si>
  <si>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</si>
  <si>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</si>
  <si>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</si>
  <si>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</si>
  <si>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</si>
  <si>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</si>
  <si>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</si>
  <si>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</si>
  <si>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</si>
  <si>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</si>
  <si>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</si>
  <si>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</si>
  <si>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</si>
  <si>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</si>
  <si>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</si>
  <si>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</si>
  <si>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</si>
  <si>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</si>
  <si>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</si>
  <si>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</si>
  <si>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</si>
  <si>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</si>
  <si>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</si>
  <si>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</si>
  <si>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</si>
  <si>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</si>
  <si>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</si>
  <si>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</si>
  <si>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</si>
  <si>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</si>
  <si>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</si>
  <si>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</si>
  <si>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</si>
  <si>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</si>
  <si>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</si>
  <si>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</si>
  <si>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</si>
  <si>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</si>
  <si>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</si>
  <si>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</si>
  <si>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</si>
  <si>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</si>
  <si>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</si>
  <si>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</si>
  <si>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</si>
  <si>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</si>
  <si>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</si>
  <si>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</si>
  <si>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</si>
  <si>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</si>
  <si>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</si>
  <si>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</si>
  <si>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</si>
  <si>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</si>
  <si>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</si>
  <si>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</si>
  <si>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</si>
  <si>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</si>
  <si>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</si>
  <si>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</si>
  <si>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</si>
  <si>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</si>
  <si>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</si>
  <si>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</si>
  <si>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</si>
  <si>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</si>
  <si>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</si>
  <si>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</si>
  <si>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</si>
  <si>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</si>
  <si>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</si>
  <si>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</si>
  <si>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</si>
  <si>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</si>
  <si>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</si>
  <si>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</si>
  <si>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</si>
  <si>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</si>
  <si>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</si>
  <si>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</si>
  <si>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</si>
  <si>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</si>
  <si>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</si>
  <si>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</si>
  <si>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</si>
  <si>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</si>
  <si>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</si>
  <si>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</si>
  <si>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</si>
  <si>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</si>
  <si>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</si>
  <si>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</si>
  <si>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</si>
  <si>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</si>
  <si>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</si>
  <si>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</si>
  <si>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</si>
  <si>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</si>
  <si>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</si>
  <si>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</si>
  <si>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</si>
  <si>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</si>
  <si>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</si>
  <si>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</si>
  <si>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</si>
  <si>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</si>
  <si>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</si>
  <si>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</si>
  <si>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</si>
  <si>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</si>
  <si>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</si>
  <si>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</si>
  <si>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</si>
  <si>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</si>
  <si>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</si>
  <si>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</si>
  <si>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</si>
  <si>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</si>
  <si>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</si>
  <si>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</si>
  <si>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</si>
  <si>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</si>
  <si>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</si>
  <si>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</si>
  <si>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</si>
  <si>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</si>
  <si>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</si>
  <si>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</si>
  <si>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</si>
  <si>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</si>
  <si>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</si>
  <si>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</si>
  <si>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</si>
  <si>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</si>
  <si>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</si>
  <si>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</si>
  <si>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</si>
  <si>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</si>
  <si>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</si>
  <si>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</si>
  <si>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</si>
  <si>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</si>
  <si>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</si>
  <si>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</si>
  <si>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</si>
  <si>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</si>
  <si>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</si>
  <si>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</si>
  <si>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</si>
  <si>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</si>
  <si>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</si>
  <si>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</si>
  <si>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</si>
  <si>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</si>
  <si>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</si>
  <si>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</si>
  <si>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</si>
  <si>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</si>
  <si>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</si>
  <si>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</si>
  <si>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</si>
  <si>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</si>
  <si>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</si>
  <si>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</si>
  <si>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</si>
  <si>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</si>
  <si>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</si>
  <si>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</si>
  <si>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</si>
  <si>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</si>
  <si>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</si>
  <si>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</si>
  <si>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</si>
  <si>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</si>
  <si>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</si>
  <si>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</si>
  <si>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</si>
  <si>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</si>
  <si>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</si>
  <si>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</si>
  <si>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</si>
  <si>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</si>
  <si>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</si>
  <si>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</si>
  <si>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</si>
  <si>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</si>
  <si>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</si>
  <si>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</si>
  <si>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</si>
  <si>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</si>
  <si>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</si>
  <si>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</si>
  <si>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</si>
  <si>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</si>
  <si>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</si>
  <si>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</si>
  <si>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</si>
  <si>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</si>
  <si>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</si>
  <si>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</si>
  <si>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</si>
  <si>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</si>
  <si>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</si>
  <si>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</si>
  <si>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</si>
  <si>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</si>
  <si>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</si>
  <si>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</si>
  <si>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</si>
  <si>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</si>
  <si>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</si>
  <si>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</si>
  <si>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</si>
  <si>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</si>
  <si>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</si>
  <si>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</si>
  <si>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</si>
  <si>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</si>
  <si>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</si>
  <si>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</si>
  <si>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</si>
  <si>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</si>
  <si>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</si>
  <si>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</si>
  <si>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</si>
  <si>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</si>
  <si>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</si>
  <si>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</si>
  <si>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</si>
  <si>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</si>
  <si>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</si>
  <si>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</si>
  <si>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</si>
  <si>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</si>
  <si>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</si>
  <si>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</si>
  <si>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</si>
  <si>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</si>
  <si>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</si>
  <si>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</si>
  <si>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</si>
  <si>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</si>
  <si>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</si>
  <si>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</si>
  <si>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</si>
  <si>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</si>
  <si>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</si>
  <si>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</si>
  <si>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</si>
  <si>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</si>
  <si>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</si>
  <si>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</si>
  <si>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</si>
  <si>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</si>
  <si>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</si>
  <si>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</si>
  <si>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</si>
  <si>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</si>
  <si>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</si>
  <si>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</si>
  <si>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</si>
  <si>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</si>
  <si>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</si>
  <si>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</si>
  <si>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</si>
  <si>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</si>
  <si>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</si>
  <si>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</si>
  <si>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</si>
  <si>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</si>
  <si>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</si>
  <si>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</si>
  <si>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</si>
  <si>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</si>
  <si>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</si>
  <si>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</si>
  <si>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</si>
  <si>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</si>
  <si>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</si>
  <si>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</si>
  <si>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</si>
  <si>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</si>
  <si>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</si>
  <si>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</si>
  <si>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</si>
  <si>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</si>
  <si>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</si>
  <si>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</si>
  <si>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</si>
  <si>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</si>
  <si>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</si>
  <si>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</si>
  <si>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</si>
  <si>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</si>
  <si>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</si>
  <si>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</si>
  <si>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</si>
  <si>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</si>
  <si>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</si>
  <si>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</si>
  <si>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</si>
  <si>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</si>
  <si>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</si>
  <si>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</si>
  <si>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</si>
  <si>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</si>
  <si>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</si>
  <si>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</si>
  <si>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</si>
  <si>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</si>
  <si>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</si>
  <si>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</si>
  <si>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</si>
  <si>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</si>
  <si>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</si>
  <si>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</si>
  <si>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</si>
  <si>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</si>
  <si>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</si>
  <si>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</si>
  <si>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</si>
  <si>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</si>
  <si>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</si>
  <si>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</si>
  <si>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</si>
  <si>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</si>
  <si>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</si>
  <si>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</si>
  <si>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</si>
  <si>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</si>
  <si>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</si>
  <si>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</si>
  <si>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</si>
  <si>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</si>
  <si>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</si>
  <si>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</si>
  <si>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</si>
  <si>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</si>
  <si>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</si>
  <si>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</si>
  <si>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</si>
  <si>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</si>
  <si>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</si>
  <si>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</si>
  <si>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</si>
  <si>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</si>
  <si>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</si>
  <si>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</si>
  <si>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</si>
  <si>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</si>
  <si>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</si>
  <si>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</si>
  <si>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</si>
  <si>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</si>
  <si>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</si>
  <si>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</si>
  <si>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</si>
  <si>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</si>
  <si>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</si>
  <si>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</si>
  <si>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</si>
  <si>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</si>
  <si>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</si>
  <si>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</si>
  <si>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</si>
  <si>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</si>
  <si>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</si>
  <si>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</si>
  <si>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</si>
  <si>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</si>
  <si>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</si>
  <si>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</si>
  <si>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</si>
  <si>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</si>
  <si>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</si>
  <si>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</si>
  <si>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</si>
  <si>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</si>
  <si>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</si>
  <si>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</si>
  <si>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</si>
  <si>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</si>
  <si>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</si>
  <si>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</si>
  <si>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</si>
  <si>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</si>
  <si>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</si>
  <si>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</si>
  <si>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</si>
  <si>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</si>
  <si>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</si>
  <si>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</si>
  <si>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</si>
  <si>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</si>
  <si>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</si>
  <si>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</si>
  <si>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</si>
  <si>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</si>
  <si>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</si>
  <si>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</si>
  <si>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</si>
  <si>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</si>
  <si>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</si>
  <si>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</si>
  <si>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</si>
  <si>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</si>
  <si>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</si>
  <si>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</si>
  <si>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</si>
  <si>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</si>
  <si>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</si>
  <si>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</si>
  <si>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</si>
  <si>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</si>
  <si>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</si>
  <si>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</si>
  <si>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</si>
  <si>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</si>
  <si>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</si>
  <si>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</si>
  <si>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</si>
  <si>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</si>
  <si>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</si>
  <si>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</si>
  <si>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</si>
  <si>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</si>
  <si>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</si>
  <si>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</si>
  <si>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</si>
  <si>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</si>
  <si>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</si>
  <si>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</si>
  <si>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</si>
  <si>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</si>
  <si>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</si>
  <si>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</si>
  <si>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</si>
  <si>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</si>
  <si>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</si>
  <si>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</si>
  <si>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</si>
  <si>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</si>
  <si>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</si>
  <si>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</si>
  <si>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</si>
  <si>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</si>
  <si>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</si>
  <si>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</si>
  <si>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</si>
  <si>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</si>
  <si>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</si>
  <si>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</si>
  <si>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</si>
  <si>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</si>
  <si>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</si>
  <si>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</si>
  <si>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</si>
  <si>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</si>
  <si>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</si>
  <si>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</si>
  <si>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</si>
  <si>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</si>
  <si>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</si>
  <si>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</si>
  <si>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</si>
  <si>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</si>
  <si>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</si>
  <si>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</si>
  <si>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</si>
  <si>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</si>
  <si>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</si>
  <si>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</si>
  <si>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</si>
  <si>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</si>
  <si>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</si>
  <si>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</si>
  <si>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</si>
  <si>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</si>
  <si>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</si>
  <si>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</si>
  <si>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</si>
  <si>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</si>
  <si>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</si>
  <si>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</si>
  <si>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</si>
  <si>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</si>
  <si>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</si>
  <si>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</si>
  <si>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</si>
  <si>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</si>
  <si>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</si>
  <si>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</si>
  <si>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</si>
  <si>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</si>
  <si>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</si>
  <si>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</si>
  <si>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</si>
  <si>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</si>
  <si>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</si>
  <si>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</si>
  <si>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</si>
  <si>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</si>
  <si>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</si>
  <si>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</si>
  <si>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</si>
  <si>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</si>
  <si>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</si>
  <si>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</si>
  <si>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</si>
  <si>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</si>
  <si>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</si>
  <si>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</si>
  <si>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</si>
  <si>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</si>
  <si>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</si>
  <si>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</si>
  <si>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</si>
  <si>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</si>
  <si>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</si>
  <si>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</si>
  <si>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</si>
  <si>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</si>
  <si>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</si>
  <si>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</si>
  <si>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</si>
  <si>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</si>
  <si>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</si>
  <si>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</si>
  <si>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</si>
  <si>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</si>
  <si>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</si>
  <si>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</si>
  <si>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</si>
  <si>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</si>
  <si>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</si>
  <si>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</si>
  <si>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</si>
  <si>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</si>
  <si>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</si>
  <si>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</si>
  <si>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</si>
  <si>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</si>
  <si>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</si>
  <si>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</si>
  <si>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</si>
  <si>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</si>
  <si>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</si>
  <si>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</si>
  <si>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</si>
  <si>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</si>
  <si>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</si>
  <si>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</si>
  <si>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</si>
  <si>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</si>
  <si>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</si>
  <si>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</si>
  <si>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</si>
  <si>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</si>
  <si>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</si>
  <si>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</si>
  <si>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</si>
  <si>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</si>
  <si>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</si>
  <si>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</si>
  <si>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</si>
  <si>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</si>
  <si>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</si>
  <si>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</si>
  <si>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</si>
  <si>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</si>
  <si>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</si>
  <si>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</si>
  <si>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</si>
  <si>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</si>
  <si>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</si>
  <si>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</si>
  <si>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</si>
  <si>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</si>
  <si>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</si>
  <si>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</si>
  <si>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</si>
  <si>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</si>
  <si>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</si>
  <si>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</si>
  <si>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</si>
  <si>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</si>
  <si>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</si>
  <si>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</si>
  <si>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</si>
  <si>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</si>
  <si>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</si>
  <si>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</si>
  <si>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</si>
  <si>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</si>
  <si>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</si>
  <si>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</si>
  <si>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</si>
  <si>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</si>
  <si>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</si>
  <si>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</si>
  <si>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</si>
  <si>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</si>
  <si>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</si>
  <si>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</si>
  <si>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</si>
  <si>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</si>
  <si>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</si>
  <si>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</si>
  <si>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</si>
  <si>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</si>
  <si>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</si>
  <si>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</si>
  <si>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</si>
  <si>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</si>
  <si>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</si>
  <si>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</si>
  <si>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</si>
  <si>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</si>
  <si>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</si>
  <si>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</si>
  <si>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</si>
  <si>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</si>
  <si>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</si>
  <si>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</si>
  <si>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</si>
  <si>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</si>
  <si>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</si>
  <si>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</si>
  <si>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</si>
  <si>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</si>
  <si>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</si>
  <si>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</si>
  <si>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</si>
  <si>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</si>
  <si>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</si>
  <si>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</si>
  <si>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</si>
  <si>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</si>
  <si>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</si>
  <si>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</si>
  <si>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</si>
  <si>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</si>
  <si>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</si>
  <si>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</si>
  <si>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</si>
  <si>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</si>
  <si>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</si>
  <si>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</si>
  <si>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</si>
  <si>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</si>
  <si>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</si>
  <si>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</si>
  <si>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</si>
  <si>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</si>
  <si>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</si>
  <si>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</si>
  <si>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</si>
  <si>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</si>
  <si>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</si>
  <si>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</si>
  <si>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</si>
  <si>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</si>
  <si>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</si>
  <si>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</si>
  <si>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</si>
  <si>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</si>
  <si>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</si>
  <si>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</si>
  <si>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</si>
  <si>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</si>
  <si>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</si>
  <si>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</si>
  <si>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</si>
  <si>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</si>
  <si>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</si>
  <si>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</si>
  <si>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</si>
  <si>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</si>
  <si>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</si>
  <si>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</si>
  <si>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</si>
  <si>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</si>
  <si>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</si>
  <si>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</si>
  <si>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</si>
  <si>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</si>
  <si>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</si>
  <si>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</si>
  <si>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</si>
  <si>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</si>
  <si>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</si>
  <si>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</si>
  <si>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</si>
  <si>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</si>
  <si>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</si>
  <si>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</si>
  <si>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</si>
  <si>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</si>
  <si>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</si>
  <si>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</si>
  <si>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</si>
  <si>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</si>
  <si>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</si>
  <si>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</si>
  <si>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</si>
  <si>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</si>
  <si>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</si>
  <si>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</si>
  <si>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</si>
  <si>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</si>
  <si>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</si>
  <si>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</si>
  <si>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</si>
  <si>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</si>
  <si>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</si>
  <si>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</si>
  <si>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</si>
  <si>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</si>
  <si>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</si>
  <si>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</si>
  <si>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</si>
  <si>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</si>
  <si>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</si>
  <si>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</si>
  <si>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</si>
  <si>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</si>
  <si>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</si>
  <si>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</si>
  <si>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</si>
  <si>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</si>
  <si>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</si>
  <si>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</si>
  <si>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</si>
  <si>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</si>
  <si>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</si>
  <si>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</si>
  <si>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</si>
  <si>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</si>
  <si>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</si>
  <si>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</si>
  <si>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</si>
  <si>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</si>
  <si>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</si>
  <si>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</si>
  <si>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</si>
  <si>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</si>
  <si>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</si>
  <si>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</si>
  <si>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</si>
  <si>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</si>
  <si>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</si>
  <si>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</si>
  <si>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</si>
  <si>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</si>
  <si>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</si>
  <si>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</si>
  <si>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</si>
  <si>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</si>
  <si>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</si>
  <si>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</si>
  <si>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</si>
  <si>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</si>
  <si>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</si>
  <si>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</si>
  <si>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</si>
  <si>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</si>
  <si>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</si>
  <si>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</si>
  <si>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</si>
  <si>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</si>
  <si>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</si>
  <si>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</si>
  <si>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</si>
  <si>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</si>
  <si>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</si>
  <si>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</si>
  <si>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</si>
  <si>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</si>
  <si>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</si>
  <si>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</si>
  <si>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</si>
  <si>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</si>
  <si>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</si>
  <si>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</si>
  <si>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</si>
  <si>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</si>
  <si>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</si>
  <si>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</si>
  <si>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</si>
  <si>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</si>
  <si>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</si>
  <si>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</si>
  <si>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</si>
  <si>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</si>
  <si>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</si>
  <si>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</si>
  <si>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</si>
  <si>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</si>
  <si>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</si>
  <si>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</si>
  <si>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</si>
  <si>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</si>
  <si>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</si>
  <si>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</si>
  <si>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</si>
  <si>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</si>
  <si>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</si>
  <si>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</si>
  <si>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</si>
  <si>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</si>
  <si>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</si>
  <si>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</si>
  <si>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</si>
  <si>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</si>
  <si>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</si>
  <si>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</si>
  <si>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</si>
  <si>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</si>
  <si>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</si>
  <si>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</si>
  <si>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</si>
  <si>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</si>
  <si>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</si>
  <si>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</si>
  <si>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</si>
  <si>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</si>
  <si>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</si>
  <si>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</si>
  <si>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</si>
  <si>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</si>
  <si>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</si>
  <si>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</si>
  <si>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</si>
  <si>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</si>
  <si>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</si>
  <si>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</si>
  <si>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</si>
  <si>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</si>
  <si>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</si>
  <si>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</si>
  <si>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</si>
  <si>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</si>
  <si>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</si>
  <si>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</si>
  <si>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</si>
  <si>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</si>
  <si>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</si>
  <si>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</si>
  <si>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</si>
  <si>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</si>
  <si>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</si>
  <si>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</si>
  <si>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</si>
  <si>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</si>
  <si>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</si>
  <si>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</si>
  <si>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</si>
  <si>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</si>
  <si>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</si>
  <si>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</si>
  <si>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</si>
  <si>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</si>
  <si>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</si>
  <si>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</si>
  <si>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</si>
  <si>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</si>
  <si>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</si>
  <si>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</si>
  <si>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</si>
  <si>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</si>
  <si>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</si>
  <si>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</si>
  <si>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</si>
  <si>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</si>
  <si>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</si>
  <si>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</si>
  <si>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</si>
  <si>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</si>
  <si>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</si>
  <si>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</si>
  <si>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</si>
  <si>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</si>
  <si>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</si>
  <si>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</si>
  <si>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</si>
  <si>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</si>
  <si>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</si>
  <si>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</si>
  <si>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</si>
  <si>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</si>
  <si>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</si>
  <si>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</si>
  <si>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</si>
  <si>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</si>
  <si>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</si>
  <si>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</si>
  <si>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</si>
  <si>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</si>
  <si>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</si>
  <si>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</si>
  <si>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</si>
  <si>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</si>
  <si>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</si>
  <si>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</si>
  <si>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</si>
  <si>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</si>
  <si>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</si>
  <si>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</si>
  <si>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</si>
  <si>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</si>
  <si>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</si>
  <si>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</si>
  <si>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</si>
  <si>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</si>
  <si>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</si>
  <si>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</si>
  <si>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</si>
  <si>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</si>
  <si>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</si>
  <si>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</si>
  <si>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</si>
  <si>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</si>
  <si>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</si>
  <si>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</si>
  <si>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</si>
  <si>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</si>
  <si>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</si>
  <si>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</si>
  <si>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</si>
  <si>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</si>
  <si>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</si>
  <si>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</si>
  <si>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</si>
  <si>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</si>
  <si>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</si>
  <si>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</si>
  <si>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</si>
  <si>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</si>
  <si>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</si>
  <si>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</si>
  <si>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</si>
  <si>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</si>
  <si>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</si>
  <si>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</si>
  <si>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</si>
  <si>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</si>
  <si>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</si>
  <si>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</si>
  <si>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</si>
  <si>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</si>
  <si>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</si>
  <si>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</si>
  <si>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</si>
  <si>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</si>
  <si>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</si>
  <si>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</si>
  <si>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</si>
  <si>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</si>
  <si>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</si>
  <si>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</si>
  <si>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</si>
  <si>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</si>
  <si>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</si>
  <si>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</si>
  <si>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</si>
  <si>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</si>
  <si>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</si>
  <si>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</si>
  <si>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</si>
  <si>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</si>
  <si>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</si>
  <si>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</si>
  <si>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</si>
  <si>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</si>
  <si>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</si>
  <si>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</si>
  <si>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</si>
  <si>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</si>
  <si>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</si>
  <si>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</si>
  <si>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</si>
  <si>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</si>
  <si>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</si>
  <si>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</si>
  <si>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</si>
  <si>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</si>
  <si>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</si>
  <si>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</si>
  <si>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</si>
  <si>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</si>
  <si>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</si>
  <si>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</si>
  <si>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</si>
  <si>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</si>
  <si>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</si>
  <si>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</si>
  <si>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</si>
  <si>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</si>
  <si>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</si>
  <si>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</si>
  <si>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</si>
  <si>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</si>
  <si>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</si>
  <si>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</si>
  <si>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</si>
  <si>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</si>
  <si>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</si>
  <si>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</si>
  <si>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</si>
  <si>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</si>
  <si>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</si>
  <si>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</si>
  <si>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</si>
  <si>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</si>
  <si>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</si>
  <si>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</si>
  <si>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</si>
  <si>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</si>
  <si>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</si>
  <si>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</si>
  <si>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</si>
  <si>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</si>
  <si>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</si>
  <si>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</si>
  <si>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</si>
  <si>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</si>
  <si>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</si>
  <si>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</si>
  <si>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</si>
  <si>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</si>
  <si>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</si>
  <si>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</si>
  <si>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</si>
  <si>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</si>
  <si>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</si>
  <si>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</si>
  <si>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</si>
  <si>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</si>
  <si>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</si>
  <si>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</si>
  <si>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</si>
  <si>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</si>
  <si>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</si>
  <si>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</si>
  <si>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</si>
  <si>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</si>
  <si>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</si>
  <si>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</si>
  <si>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</si>
  <si>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</si>
  <si>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</si>
  <si>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</si>
  <si>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</si>
  <si>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</si>
  <si>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</si>
  <si>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</si>
  <si>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</si>
  <si>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</si>
  <si>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</si>
  <si>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</si>
  <si>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</si>
  <si>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</si>
  <si>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</si>
  <si>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</si>
  <si>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</si>
  <si>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</si>
  <si>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</si>
  <si>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</si>
  <si>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</si>
  <si>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</si>
  <si>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</si>
  <si>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</si>
  <si>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</si>
  <si>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</si>
  <si>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</si>
  <si>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</si>
  <si>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</si>
  <si>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</si>
  <si>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</si>
  <si>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</si>
  <si>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</si>
  <si>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</si>
  <si>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</si>
  <si>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</si>
  <si>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</si>
  <si>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</si>
  <si>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</si>
  <si>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</si>
  <si>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</si>
  <si>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</si>
  <si>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</si>
  <si>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</si>
  <si>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</si>
  <si>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</si>
  <si>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</si>
  <si>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</si>
  <si>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</si>
  <si>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</si>
  <si>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</si>
  <si>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</si>
  <si>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</si>
  <si>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</si>
  <si>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</si>
  <si>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</si>
  <si>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</si>
  <si>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</si>
  <si>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</si>
  <si>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</si>
  <si>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</si>
  <si>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</si>
  <si>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</si>
  <si>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</si>
  <si>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</si>
  <si>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</si>
  <si>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</si>
  <si>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</si>
  <si>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</si>
  <si>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</si>
  <si>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</si>
  <si>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</si>
  <si>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</si>
  <si>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</si>
  <si>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</si>
  <si>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</si>
  <si>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</si>
  <si>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</si>
  <si>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</si>
  <si>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</si>
  <si>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</si>
  <si>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</si>
  <si>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</si>
  <si>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</si>
  <si>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</si>
  <si>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</si>
  <si>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</si>
  <si>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</si>
  <si>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</si>
  <si>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</si>
  <si>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</si>
  <si>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</si>
  <si>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</si>
  <si>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</si>
  <si>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</si>
  <si>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</si>
  <si>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</si>
  <si>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</si>
  <si>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</si>
  <si>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</si>
  <si>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</si>
  <si>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</si>
  <si>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</si>
  <si>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</si>
  <si>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</si>
  <si>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</si>
  <si>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</si>
  <si>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</si>
  <si>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</si>
  <si>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</si>
  <si>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</si>
  <si>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</si>
  <si>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</si>
  <si>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</si>
  <si>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</si>
  <si>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</si>
  <si>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</si>
  <si>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</si>
  <si>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</si>
  <si>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</si>
  <si>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</si>
  <si>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</si>
  <si>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</si>
  <si>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</si>
  <si>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</si>
  <si>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</si>
  <si>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</si>
  <si>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</si>
  <si>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</si>
  <si>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</si>
  <si>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</si>
  <si>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</si>
  <si>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</si>
  <si>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</si>
  <si>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</si>
  <si>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</si>
  <si>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</si>
  <si>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</si>
  <si>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</si>
  <si>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</si>
  <si>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</si>
  <si>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</si>
  <si>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</si>
  <si>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</si>
  <si>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</si>
  <si>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</si>
  <si>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</si>
  <si>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</si>
  <si>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</si>
  <si>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</si>
  <si>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</si>
  <si>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</si>
  <si>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</si>
  <si>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</si>
  <si>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</si>
  <si>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</si>
  <si>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</si>
  <si>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</si>
  <si>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</si>
  <si>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</si>
  <si>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</si>
  <si>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</si>
  <si>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</si>
  <si>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</si>
  <si>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</si>
  <si>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</si>
  <si>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</si>
  <si>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</si>
  <si>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</si>
  <si>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</si>
  <si>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</si>
  <si>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</si>
  <si>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</si>
  <si>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</si>
  <si>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</si>
  <si>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</si>
  <si>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</si>
  <si>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</si>
  <si>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</si>
  <si>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</si>
  <si>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</si>
  <si>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</si>
  <si>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</si>
  <si>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</si>
  <si>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</si>
  <si>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</si>
  <si>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</si>
  <si>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</si>
  <si>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</si>
  <si>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</si>
  <si>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</si>
  <si>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</si>
  <si>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</si>
  <si>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</si>
  <si>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</si>
  <si>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</si>
  <si>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</si>
  <si>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</si>
  <si>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</si>
  <si>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</si>
  <si>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</si>
  <si>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</si>
  <si>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</si>
  <si>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</si>
  <si>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</si>
  <si>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</si>
  <si>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</si>
  <si>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</si>
  <si>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</si>
  <si>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</si>
  <si>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</si>
  <si>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</si>
  <si>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</si>
  <si>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</si>
  <si>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</si>
  <si>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</si>
  <si>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</si>
  <si>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</si>
  <si>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</si>
  <si>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</si>
  <si>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</si>
  <si>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</si>
  <si>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</si>
  <si>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</si>
  <si>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</si>
  <si>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</si>
  <si>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</si>
  <si>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</si>
  <si>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</si>
  <si>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</si>
  <si>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</si>
  <si>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</si>
  <si>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</si>
  <si>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</si>
  <si>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</si>
  <si>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</si>
  <si>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</si>
  <si>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</si>
  <si>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</si>
  <si>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</si>
  <si>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</si>
  <si>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</si>
  <si>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</si>
  <si>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</si>
  <si>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</si>
  <si>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</si>
  <si>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</si>
  <si>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</si>
  <si>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</si>
  <si>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</si>
  <si>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</si>
  <si>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</si>
  <si>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</si>
  <si>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</si>
  <si>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</si>
  <si>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</si>
  <si>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</si>
  <si>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</si>
  <si>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</si>
  <si>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</si>
  <si>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</si>
  <si>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</si>
  <si>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</si>
  <si>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</si>
  <si>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</si>
  <si>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</si>
  <si>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</si>
  <si>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</si>
  <si>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</si>
  <si>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</si>
  <si>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</si>
  <si>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</si>
  <si>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</si>
  <si>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</si>
  <si>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</si>
  <si>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</si>
  <si>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</si>
  <si>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</si>
  <si>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</si>
  <si>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</si>
  <si>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</si>
  <si>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</si>
  <si>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</si>
  <si>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</si>
  <si>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</si>
  <si>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</si>
  <si>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</si>
  <si>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</si>
  <si>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</si>
  <si>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</si>
  <si>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</si>
  <si>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</si>
  <si>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</si>
  <si>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</si>
  <si>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</si>
  <si>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</si>
  <si>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</si>
  <si>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</si>
  <si>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</si>
  <si>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</si>
  <si>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</si>
  <si>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</si>
  <si>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</si>
  <si>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</si>
  <si>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</si>
  <si>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</si>
  <si>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</si>
  <si>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</si>
  <si>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</si>
  <si>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</si>
  <si>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</si>
  <si>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</si>
  <si>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</si>
  <si>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</si>
  <si>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</si>
  <si>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</si>
  <si>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</si>
  <si>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</si>
  <si>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</si>
  <si>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</si>
  <si>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</si>
  <si>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</si>
  <si>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</si>
  <si>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</si>
  <si>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</si>
  <si>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</si>
  <si>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</si>
  <si>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</si>
  <si>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</si>
  <si>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</si>
  <si>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</si>
  <si>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</si>
  <si>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</si>
  <si>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</si>
  <si>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</si>
  <si>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</si>
  <si>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</si>
  <si>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</si>
  <si>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</si>
  <si>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</si>
  <si>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</si>
  <si>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</si>
  <si>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</si>
  <si>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</si>
  <si>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</si>
  <si>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</si>
  <si>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</si>
  <si>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</si>
  <si>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</si>
  <si>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</si>
  <si>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</si>
  <si>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</si>
  <si>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</si>
  <si>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</si>
  <si>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</si>
  <si>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</si>
  <si>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</si>
  <si>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</si>
  <si>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</si>
  <si>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</si>
  <si>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</si>
  <si>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</si>
  <si>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</si>
  <si>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</si>
  <si>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</si>
  <si>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</si>
  <si>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</si>
  <si>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</si>
  <si>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</si>
  <si>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</si>
  <si>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</si>
  <si>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</si>
  <si>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</si>
  <si>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</si>
  <si>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</si>
  <si>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</si>
  <si>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</si>
  <si>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</si>
  <si>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</si>
  <si>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</si>
  <si>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</si>
  <si>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</si>
  <si>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</si>
  <si>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</si>
  <si>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</si>
  <si>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</si>
  <si>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</si>
  <si>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</si>
  <si>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</si>
  <si>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</si>
  <si>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</si>
  <si>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</si>
  <si>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</si>
  <si>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</si>
  <si>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</si>
  <si>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</si>
  <si>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</si>
  <si>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</si>
  <si>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</si>
  <si>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</si>
  <si>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</si>
  <si>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</si>
  <si>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</si>
  <si>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</si>
  <si>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</si>
  <si>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</si>
  <si>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</si>
  <si>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</si>
  <si>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</si>
  <si>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</si>
  <si>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</si>
  <si>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</si>
  <si>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</si>
  <si>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</si>
  <si>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</si>
  <si>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</si>
  <si>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</si>
  <si>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</si>
  <si>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</si>
  <si>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</si>
  <si>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</si>
  <si>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</si>
  <si>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</si>
  <si>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</si>
  <si>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</si>
  <si>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</si>
  <si>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</si>
  <si>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</si>
  <si>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</si>
  <si>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</si>
  <si>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</si>
  <si>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</si>
  <si>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</si>
  <si>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</si>
  <si>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</si>
  <si>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</si>
  <si>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</si>
  <si>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</si>
  <si>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</si>
  <si>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</si>
  <si>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</si>
  <si>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</si>
  <si>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</si>
  <si>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</si>
  <si>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</si>
  <si>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</si>
  <si>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</si>
  <si>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</si>
  <si>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</si>
  <si>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</si>
  <si>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</si>
  <si>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</si>
  <si>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</si>
  <si>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</si>
  <si>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</si>
  <si>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</si>
  <si>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</si>
  <si>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</si>
  <si>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</si>
  <si>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</si>
  <si>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</si>
  <si>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</si>
  <si>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</si>
  <si>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</si>
  <si>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</si>
  <si>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</si>
  <si>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</si>
  <si>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</si>
  <si>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</si>
  <si>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</si>
  <si>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</si>
  <si>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</si>
  <si>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</si>
  <si>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</si>
  <si>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</si>
  <si>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</si>
  <si>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</si>
  <si>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</si>
  <si>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</si>
  <si>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</si>
  <si>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</si>
  <si>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</si>
  <si>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</si>
  <si>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</si>
  <si>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</si>
  <si>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</si>
  <si>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</si>
  <si>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</si>
  <si>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</si>
  <si>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</si>
  <si>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</si>
  <si>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</si>
  <si>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</si>
  <si>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</si>
  <si>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</si>
  <si>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</si>
  <si>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</si>
  <si>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</si>
  <si>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</si>
  <si>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</si>
  <si>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</si>
  <si>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</si>
  <si>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</si>
  <si>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</si>
  <si>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</si>
  <si>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</si>
  <si>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</si>
  <si>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</si>
  <si>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</si>
  <si>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</si>
  <si>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</si>
  <si>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</si>
  <si>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</si>
  <si>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</si>
  <si>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</si>
  <si>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</si>
  <si>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</si>
  <si>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</si>
  <si>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</si>
  <si>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</si>
  <si>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</si>
  <si>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</si>
  <si>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</si>
  <si>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</si>
  <si>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</si>
  <si>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</si>
  <si>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</si>
  <si>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</si>
  <si>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</si>
  <si>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</si>
  <si>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</si>
  <si>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</si>
  <si>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</si>
  <si>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</si>
  <si>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</si>
  <si>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</si>
  <si>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</si>
  <si>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</si>
  <si>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</si>
  <si>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</si>
  <si>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</si>
  <si>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</si>
  <si>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</si>
  <si>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</si>
  <si>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</si>
  <si>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</si>
  <si>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</si>
  <si>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</si>
  <si>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</si>
  <si>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</si>
  <si>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</si>
  <si>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</si>
  <si>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</si>
  <si>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</si>
  <si>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</si>
  <si>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</si>
  <si>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</si>
  <si>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</si>
  <si>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</si>
  <si>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</si>
  <si>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</si>
  <si>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</si>
  <si>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</si>
  <si>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</si>
  <si>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</si>
  <si>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</si>
  <si>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</si>
  <si>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</si>
  <si>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</si>
  <si>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</si>
  <si>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</si>
  <si>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</si>
  <si>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</si>
  <si>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</si>
  <si>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</si>
  <si>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</si>
  <si>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</si>
  <si>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</si>
  <si>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</si>
  <si>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</si>
  <si>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</si>
  <si>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</si>
  <si>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</si>
  <si>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</si>
  <si>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</si>
  <si>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</si>
  <si>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</si>
  <si>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</si>
  <si>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</si>
  <si>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</si>
  <si>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</si>
  <si>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</si>
  <si>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</si>
  <si>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</si>
  <si>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</si>
  <si>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</si>
  <si>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</si>
  <si>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</si>
  <si>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</si>
  <si>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</si>
  <si>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</si>
  <si>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</si>
  <si>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</si>
  <si>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</si>
  <si>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</si>
  <si>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</si>
  <si>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</si>
  <si>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</si>
  <si>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</si>
  <si>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</si>
  <si>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</si>
  <si>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</si>
  <si>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</si>
  <si>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</si>
  <si>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</si>
  <si>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</si>
  <si>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</si>
  <si>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</si>
  <si>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</si>
  <si>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</si>
  <si>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</si>
  <si>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</si>
  <si>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</si>
  <si>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</si>
  <si>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</si>
  <si>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</si>
  <si>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</si>
  <si>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</si>
  <si>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</si>
  <si>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</si>
  <si>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</si>
  <si>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</si>
  <si>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</si>
  <si>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</si>
  <si>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</si>
  <si>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</si>
  <si>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</si>
  <si>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</si>
  <si>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</si>
  <si>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</si>
  <si>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</si>
  <si>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</si>
  <si>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</si>
  <si>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</si>
  <si>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</si>
  <si>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</si>
  <si>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</si>
  <si>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</si>
  <si>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</si>
  <si>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</si>
  <si>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</si>
  <si>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</si>
  <si>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</si>
  <si>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</si>
  <si>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</si>
  <si>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</si>
  <si>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</si>
  <si>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</si>
  <si>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</si>
  <si>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</si>
  <si>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</si>
  <si>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</si>
  <si>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</si>
  <si>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</si>
  <si>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</si>
  <si>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</si>
  <si>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</si>
  <si>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</si>
  <si>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</si>
  <si>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</si>
  <si>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</si>
  <si>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</si>
  <si>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</si>
  <si>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</si>
  <si>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</si>
  <si>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</si>
  <si>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</si>
  <si>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</si>
  <si>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</si>
  <si>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</si>
  <si>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</si>
  <si>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</si>
  <si>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</si>
  <si>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</si>
  <si>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</si>
  <si>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</si>
  <si>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</si>
  <si>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</si>
  <si>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</si>
  <si>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</si>
  <si>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</si>
  <si>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</si>
  <si>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</si>
  <si>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</si>
  <si>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</si>
  <si>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</si>
  <si>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</si>
  <si>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</si>
  <si>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</si>
  <si>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</si>
  <si>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</si>
  <si>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</si>
  <si>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</si>
  <si>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</si>
  <si>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</si>
  <si>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</si>
  <si>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</si>
  <si>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</si>
  <si>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</si>
  <si>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</si>
  <si>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</si>
  <si>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</si>
  <si>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</si>
  <si>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</si>
  <si>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</si>
  <si>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</si>
  <si>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</si>
  <si>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</si>
  <si>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</si>
  <si>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</si>
  <si>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</si>
  <si>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</si>
  <si>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</si>
  <si>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</si>
  <si>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</si>
  <si>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</si>
  <si>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</si>
  <si>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</si>
  <si>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</si>
  <si>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</si>
  <si>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</si>
  <si>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</si>
  <si>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</si>
  <si>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</si>
  <si>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</si>
  <si>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</si>
  <si>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</si>
  <si>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</si>
  <si>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</si>
  <si>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</si>
  <si>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</si>
  <si>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</si>
  <si>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</si>
  <si>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</si>
  <si>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</si>
  <si>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</si>
  <si>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</si>
  <si>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</si>
  <si>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</si>
  <si>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</si>
  <si>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</si>
  <si>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</si>
  <si>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</si>
  <si>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</si>
  <si>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</si>
  <si>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</si>
  <si>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</si>
  <si>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</si>
  <si>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</si>
  <si>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</si>
  <si>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</si>
  <si>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</si>
  <si>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</si>
  <si>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</si>
  <si>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</si>
  <si>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</si>
  <si>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</si>
  <si>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</si>
  <si>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</si>
  <si>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</si>
  <si>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</si>
  <si>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</si>
  <si>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</si>
  <si>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</si>
  <si>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</si>
  <si>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</si>
  <si>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</si>
  <si>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</si>
  <si>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</si>
  <si>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</si>
  <si>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</si>
  <si>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</si>
  <si>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</si>
  <si>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</si>
  <si>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</si>
  <si>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</si>
  <si>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</si>
  <si>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</si>
  <si>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</si>
  <si>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</si>
  <si>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</si>
  <si>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</si>
  <si>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</si>
  <si>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</si>
  <si>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</si>
  <si>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</si>
  <si>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</si>
  <si>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</si>
  <si>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</si>
  <si>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</si>
  <si>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</si>
  <si>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</si>
  <si>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</si>
  <si>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</si>
  <si>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</si>
  <si>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</si>
  <si>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</si>
  <si>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</si>
  <si>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</si>
  <si>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</si>
  <si>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</si>
  <si>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</si>
  <si>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</si>
  <si>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</si>
  <si>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</si>
  <si>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</si>
  <si>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</si>
  <si>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</si>
  <si>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</si>
  <si>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</si>
  <si>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</si>
  <si>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</si>
  <si>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</si>
  <si>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</si>
  <si>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</si>
  <si>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</si>
  <si>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</si>
  <si>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</si>
  <si>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</si>
  <si>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</si>
  <si>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</si>
  <si>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</si>
  <si>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</si>
  <si>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</si>
  <si>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</si>
  <si>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</si>
  <si>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</si>
  <si>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</si>
  <si>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</si>
  <si>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</si>
  <si>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</si>
  <si>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</si>
  <si>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</si>
  <si>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</si>
  <si>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</si>
  <si>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</si>
  <si>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</si>
  <si>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</si>
  <si>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</si>
  <si>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</si>
  <si>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</si>
  <si>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</si>
  <si>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</si>
  <si>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</si>
  <si>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</si>
  <si>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</si>
  <si>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</si>
  <si>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</si>
  <si>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</si>
  <si>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</si>
  <si>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</si>
  <si>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</si>
  <si>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</si>
  <si>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</si>
  <si>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</si>
  <si>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</si>
  <si>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</si>
  <si>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</si>
  <si>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</si>
  <si>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</si>
  <si>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</si>
  <si>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</si>
  <si>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</si>
  <si>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</si>
  <si>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</si>
  <si>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</si>
  <si>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</si>
  <si>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</si>
  <si>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</si>
  <si>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</si>
  <si>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</si>
  <si>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</si>
  <si>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</si>
  <si>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</si>
  <si>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</si>
  <si>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</si>
  <si>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</si>
  <si>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</si>
  <si>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</si>
  <si>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</si>
  <si>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</si>
  <si>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</si>
  <si>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</si>
  <si>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</si>
  <si>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</si>
  <si>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</si>
  <si>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</si>
  <si>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</si>
  <si>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</si>
  <si>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</si>
  <si>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</si>
  <si>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</si>
  <si>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</si>
  <si>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</si>
  <si>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</si>
  <si>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</si>
  <si>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</si>
  <si>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</si>
  <si>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</si>
  <si>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</si>
  <si>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</si>
  <si>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</si>
  <si>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</si>
  <si>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</si>
  <si>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</si>
  <si>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</si>
  <si>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</si>
  <si>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</si>
  <si>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</si>
  <si>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</si>
  <si>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</si>
  <si>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</si>
  <si>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</si>
  <si>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</si>
  <si>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</si>
  <si>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</si>
  <si>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</si>
  <si>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</si>
  <si>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</si>
  <si>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</si>
  <si>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</si>
  <si>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</si>
  <si>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</si>
  <si>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</si>
  <si>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</si>
  <si>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</si>
  <si>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</si>
  <si>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</si>
  <si>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</si>
  <si>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</si>
  <si>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</si>
  <si>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</si>
  <si>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</si>
  <si>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</si>
  <si>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</si>
  <si>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</si>
  <si>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</si>
  <si>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</si>
  <si>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</si>
  <si>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</si>
  <si>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</si>
  <si>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</si>
  <si>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</si>
  <si>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</si>
  <si>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</si>
  <si>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</si>
  <si>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</si>
  <si>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</si>
  <si>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</si>
  <si>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</si>
  <si>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</si>
  <si>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</si>
  <si>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</si>
  <si>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</si>
  <si>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</si>
  <si>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</si>
  <si>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</si>
  <si>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</si>
  <si>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</si>
  <si>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</si>
  <si>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</si>
  <si>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</si>
  <si>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</si>
  <si>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</si>
  <si>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</si>
  <si>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</si>
  <si>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</si>
  <si>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</si>
  <si>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</si>
  <si>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</si>
  <si>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</si>
  <si>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</si>
  <si>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</si>
  <si>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</si>
  <si>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</si>
  <si>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</si>
  <si>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</si>
  <si>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</si>
  <si>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</si>
  <si>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</si>
  <si>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</si>
  <si>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</si>
  <si>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</si>
  <si>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</si>
  <si>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</si>
  <si>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</si>
  <si>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</si>
  <si>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</si>
  <si>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</si>
  <si>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</si>
  <si>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</si>
  <si>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</si>
  <si>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</si>
  <si>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</si>
  <si>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</si>
  <si>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</si>
  <si>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</si>
  <si>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</si>
  <si>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</si>
  <si>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</si>
  <si>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</si>
  <si>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</si>
  <si>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</si>
  <si>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</si>
  <si>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</si>
  <si>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</si>
  <si>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</si>
  <si>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</si>
  <si>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</si>
  <si>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</si>
  <si>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</si>
  <si>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</si>
  <si>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</si>
  <si>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</si>
  <si>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</si>
  <si>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</si>
  <si>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</si>
  <si>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</si>
  <si>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</si>
  <si>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</si>
  <si>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</si>
  <si>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</si>
  <si>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</si>
  <si>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</si>
  <si>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</si>
  <si>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</si>
  <si>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</si>
  <si>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</si>
  <si>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</si>
  <si>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</si>
  <si>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</si>
  <si>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</si>
  <si>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</si>
  <si>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</si>
  <si>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</si>
  <si>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</si>
  <si>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</si>
  <si>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</si>
  <si>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</si>
  <si>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</si>
  <si>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</si>
  <si>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</si>
  <si>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</si>
  <si>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</si>
  <si>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</si>
  <si>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</si>
  <si>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</si>
  <si>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</si>
  <si>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</si>
  <si>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</si>
  <si>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</si>
  <si>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</si>
  <si>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</si>
  <si>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</si>
  <si>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</si>
  <si>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</si>
  <si>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</si>
  <si>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</si>
  <si>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</si>
  <si>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</si>
  <si>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</si>
  <si>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</si>
  <si>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</si>
  <si>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</si>
  <si>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</si>
  <si>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</si>
  <si>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</si>
  <si>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</si>
  <si>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</si>
  <si>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</si>
  <si>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</si>
  <si>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</si>
  <si>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</si>
  <si>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</si>
  <si>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</si>
  <si>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</si>
  <si>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</si>
  <si>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</si>
  <si>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</si>
  <si>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</si>
  <si>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</si>
  <si>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</si>
  <si>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</si>
  <si>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</si>
  <si>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</si>
  <si>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</si>
  <si>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</si>
  <si>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</si>
  <si>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</si>
  <si>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</si>
  <si>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</si>
  <si>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</si>
  <si>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</si>
  <si>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</si>
  <si>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</si>
  <si>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</si>
  <si>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</si>
  <si>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</si>
  <si>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</si>
  <si>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</si>
  <si>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</si>
  <si>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</si>
  <si>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</si>
  <si>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</si>
  <si>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</si>
  <si>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</si>
  <si>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</si>
  <si>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</si>
  <si>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</si>
  <si>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</si>
  <si>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</si>
  <si>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</si>
  <si>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</si>
  <si>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</si>
  <si>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</si>
  <si>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</si>
  <si>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</si>
  <si>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</si>
  <si>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</si>
  <si>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</si>
  <si>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</si>
  <si>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</si>
  <si>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</si>
  <si>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</si>
  <si>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</si>
  <si>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</si>
  <si>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</si>
  <si>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</si>
  <si>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</si>
  <si>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</si>
  <si>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</si>
  <si>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</si>
  <si>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</si>
  <si>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</si>
  <si>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</si>
  <si>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</si>
  <si>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</si>
  <si>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</si>
  <si>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</si>
  <si>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</si>
  <si>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</si>
  <si>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</si>
  <si>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</si>
  <si>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</si>
  <si>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</si>
  <si>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</si>
  <si>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</si>
  <si>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</si>
  <si>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</si>
  <si>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</si>
  <si>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</si>
  <si>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</si>
  <si>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</si>
  <si>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</si>
  <si>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</si>
  <si>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</si>
  <si>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</si>
  <si>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</si>
  <si>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</si>
  <si>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</si>
  <si>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</si>
  <si>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</si>
  <si>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</si>
  <si>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</si>
  <si>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</si>
  <si>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</si>
  <si>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</si>
  <si>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</si>
  <si>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</si>
  <si>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</si>
  <si>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</si>
  <si>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</si>
  <si>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</si>
  <si>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</si>
  <si>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</si>
  <si>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</si>
  <si>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</si>
  <si>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</si>
  <si>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</si>
  <si>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</si>
  <si>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</si>
  <si>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</si>
  <si>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</si>
  <si>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</si>
  <si>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</si>
  <si>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</si>
  <si>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</si>
  <si>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</si>
  <si>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</si>
  <si>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</si>
  <si>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</si>
  <si>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</si>
  <si>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</si>
  <si>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</si>
  <si>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</si>
  <si>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</si>
  <si>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</si>
  <si>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</si>
  <si>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</si>
  <si>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</si>
  <si>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</si>
  <si>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</si>
  <si>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</si>
  <si>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</si>
  <si>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</si>
  <si>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</si>
  <si>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</si>
  <si>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</si>
  <si>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</si>
  <si>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</si>
  <si>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</si>
  <si>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</si>
  <si>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</si>
  <si>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</si>
  <si>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</si>
  <si>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</si>
  <si>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</si>
  <si>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</si>
  <si>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</si>
  <si>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</si>
  <si>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</si>
  <si>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</si>
  <si>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</si>
  <si>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</si>
  <si>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</si>
  <si>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</si>
  <si>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</si>
  <si>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</si>
  <si>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</si>
  <si>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</si>
  <si>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</si>
  <si>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</si>
  <si>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</si>
  <si>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</si>
  <si>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</si>
  <si>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</si>
  <si>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</si>
  <si>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</si>
  <si>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</si>
  <si>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</si>
  <si>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</si>
  <si>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</si>
  <si>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</si>
  <si>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</si>
  <si>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</si>
  <si>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</si>
  <si>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</si>
  <si>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</si>
  <si>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</si>
  <si>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</si>
  <si>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</si>
  <si>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</si>
  <si>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</si>
  <si>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</si>
  <si>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</si>
  <si>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</si>
  <si>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</si>
  <si>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</si>
  <si>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</si>
  <si>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</si>
  <si>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</si>
  <si>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</si>
  <si>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</si>
  <si>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</si>
  <si>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</si>
  <si>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</si>
  <si>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</si>
  <si>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</si>
  <si>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</si>
  <si>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</si>
  <si>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</si>
  <si>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</si>
  <si>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</si>
  <si>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</si>
  <si>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</si>
  <si>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</si>
  <si>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</si>
  <si>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</si>
  <si>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</si>
  <si>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</si>
  <si>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</si>
  <si>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</si>
  <si>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</si>
  <si>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</si>
  <si>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</si>
  <si>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</si>
  <si>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</si>
  <si>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</si>
  <si>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</si>
  <si>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</si>
  <si>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</si>
  <si>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</si>
  <si>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</si>
  <si>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</si>
  <si>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</si>
  <si>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</si>
  <si>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</si>
  <si>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</si>
  <si>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</si>
  <si>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</si>
  <si>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</si>
  <si>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</si>
  <si>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</si>
  <si>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</si>
  <si>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</si>
  <si>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</si>
  <si>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</si>
  <si>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</si>
  <si>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</si>
  <si>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</si>
  <si>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</si>
  <si>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</si>
  <si>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</si>
  <si>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</si>
  <si>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</si>
  <si>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</si>
  <si>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</si>
  <si>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</si>
  <si>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</si>
  <si>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</si>
  <si>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</si>
  <si>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</si>
  <si>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</si>
  <si>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</si>
  <si>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</si>
  <si>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</si>
  <si>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</si>
  <si>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</si>
  <si>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</si>
  <si>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</si>
  <si>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</si>
  <si>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</si>
  <si>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</si>
  <si>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</si>
  <si>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</si>
  <si>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</si>
  <si>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</si>
  <si>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</si>
  <si>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</si>
  <si>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</si>
  <si>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</si>
  <si>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</si>
  <si>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</si>
  <si>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</si>
  <si>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</si>
  <si>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</si>
  <si>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</si>
  <si>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</si>
  <si>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</si>
  <si>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</si>
  <si>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</si>
  <si>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</si>
  <si>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</si>
  <si>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</si>
  <si>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</si>
  <si>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</si>
  <si>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</si>
  <si>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</si>
  <si>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</si>
  <si>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</si>
  <si>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</si>
  <si>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</si>
  <si>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</si>
  <si>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</si>
  <si>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</si>
  <si>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</si>
  <si>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</si>
  <si>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</si>
  <si>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</si>
  <si>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</si>
  <si>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</si>
  <si>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</si>
  <si>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</si>
  <si>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</si>
  <si>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</si>
  <si>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</si>
  <si>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</si>
  <si>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</si>
  <si>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</si>
  <si>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</si>
  <si>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</si>
  <si>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</si>
  <si>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</si>
  <si>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</si>
  <si>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</si>
  <si>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</si>
  <si>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</si>
  <si>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</si>
  <si>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</si>
  <si>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</si>
  <si>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</si>
  <si>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</si>
  <si>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</si>
  <si>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</si>
  <si>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</si>
  <si>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</si>
  <si>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</si>
  <si>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</si>
  <si>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</si>
  <si>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</si>
  <si>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</si>
  <si>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</si>
  <si>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</si>
  <si>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</si>
  <si>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</si>
  <si>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</si>
  <si>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</si>
  <si>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</si>
  <si>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</si>
  <si>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</si>
  <si>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</si>
  <si>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</si>
  <si>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</si>
  <si>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</si>
  <si>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</si>
  <si>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</si>
  <si>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</si>
  <si>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</si>
  <si>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</si>
  <si>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</si>
  <si>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</si>
  <si>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</si>
  <si>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</si>
  <si>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</si>
  <si>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</si>
  <si>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</si>
  <si>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</si>
  <si>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</si>
  <si>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</si>
  <si>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</si>
  <si>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</si>
  <si>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</si>
  <si>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</si>
  <si>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</si>
  <si>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</si>
  <si>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</si>
  <si>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</si>
  <si>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</si>
  <si>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</si>
  <si>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</si>
  <si>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</si>
  <si>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</si>
  <si>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</si>
  <si>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</si>
  <si>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</si>
  <si>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</si>
  <si>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</si>
  <si>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</si>
  <si>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</si>
  <si>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</si>
  <si>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</si>
  <si>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</si>
  <si>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</si>
  <si>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</si>
  <si>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</si>
  <si>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</si>
  <si>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</si>
  <si>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</si>
  <si>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</si>
  <si>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</si>
  <si>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</si>
  <si>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</si>
  <si>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</si>
  <si>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</si>
  <si>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</si>
  <si>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</si>
  <si>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</si>
  <si>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</si>
  <si>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</si>
  <si>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</si>
  <si>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</si>
  <si>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</si>
  <si>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</si>
  <si>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</si>
  <si>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</si>
  <si>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</si>
  <si>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</si>
  <si>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</si>
  <si>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</si>
  <si>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</si>
  <si>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</si>
  <si>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</si>
  <si>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</si>
  <si>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</si>
  <si>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</si>
  <si>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</si>
  <si>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</si>
  <si>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</si>
  <si>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</si>
  <si>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</si>
  <si>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</si>
  <si>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</si>
  <si>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</si>
  <si>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</si>
  <si>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</si>
  <si>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</si>
  <si>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</si>
  <si>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</si>
  <si>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</si>
  <si>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</si>
  <si>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</si>
  <si>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</si>
  <si>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</si>
  <si>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</si>
  <si>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</si>
  <si>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</si>
  <si>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</si>
  <si>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</si>
  <si>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</si>
  <si>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</si>
  <si>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</si>
  <si>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</si>
  <si>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</si>
  <si>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</si>
  <si>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</si>
  <si>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</si>
  <si>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</si>
  <si>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</si>
  <si>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</si>
  <si>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</si>
  <si>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</si>
  <si>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</si>
  <si>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</si>
  <si>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</si>
  <si>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</si>
  <si>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</si>
  <si>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</si>
  <si>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</si>
  <si>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</si>
  <si>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</si>
  <si>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</si>
  <si>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</si>
  <si>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</si>
  <si>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</si>
  <si>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</si>
  <si>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</si>
  <si>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</si>
  <si>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</si>
  <si>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</si>
  <si>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</si>
  <si>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</si>
  <si>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</si>
  <si>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</si>
  <si>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</si>
  <si>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</si>
  <si>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</si>
  <si>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</si>
  <si>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</si>
  <si>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</si>
  <si>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</si>
  <si>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</si>
  <si>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</si>
  <si>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</si>
  <si>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</si>
  <si>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</si>
  <si>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</si>
  <si>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</si>
  <si>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</si>
  <si>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</si>
  <si>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</si>
  <si>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</si>
  <si>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</si>
  <si>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</si>
  <si>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</si>
  <si>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</si>
  <si>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</si>
  <si>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</si>
  <si>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</si>
  <si>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</si>
  <si>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</si>
  <si>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</si>
  <si>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</si>
  <si>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</si>
  <si>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</si>
  <si>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</si>
  <si>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</si>
  <si>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</si>
  <si>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</si>
  <si>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</si>
  <si>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</si>
  <si>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</si>
  <si>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</si>
  <si>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</si>
  <si>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</si>
  <si>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</si>
  <si>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</si>
  <si>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</si>
  <si>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</si>
  <si>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</si>
  <si>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</si>
  <si>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</si>
  <si>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</si>
  <si>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</si>
  <si>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</si>
  <si>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</si>
  <si>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</si>
  <si>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</si>
  <si>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</si>
  <si>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</si>
  <si>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</si>
  <si>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</si>
  <si>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</si>
  <si>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</si>
  <si>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</si>
  <si>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</si>
  <si>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</si>
  <si>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</si>
  <si>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</si>
  <si>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</si>
  <si>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</si>
  <si>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</si>
  <si>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</si>
  <si>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</si>
  <si>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</si>
  <si>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</si>
  <si>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</si>
  <si>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</si>
  <si>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</si>
  <si>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</si>
  <si>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</si>
  <si>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</si>
  <si>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</si>
  <si>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</si>
  <si>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</si>
  <si>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</si>
  <si>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</si>
  <si>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</si>
  <si>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</si>
  <si>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</si>
  <si>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</si>
  <si>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</si>
  <si>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</si>
  <si>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</si>
  <si>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</si>
  <si>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</si>
  <si>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</si>
  <si>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</si>
  <si>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</si>
  <si>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</si>
  <si>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</si>
  <si>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</si>
  <si>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</si>
  <si>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</si>
  <si>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</si>
  <si>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</si>
  <si>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</si>
  <si>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</si>
  <si>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</si>
  <si>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</si>
  <si>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</si>
  <si>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</si>
  <si>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</si>
  <si>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</si>
  <si>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</si>
  <si>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</si>
  <si>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</si>
  <si>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</si>
  <si>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</si>
  <si>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</si>
  <si>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</si>
  <si>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</si>
  <si>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</si>
  <si>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</si>
  <si>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</si>
  <si>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</si>
  <si>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</si>
  <si>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</si>
  <si>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</si>
  <si>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</si>
  <si>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</si>
  <si>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</si>
  <si>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</si>
  <si>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</si>
  <si>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</si>
  <si>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</si>
  <si>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</si>
  <si>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</si>
  <si>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</si>
  <si>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</si>
  <si>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</si>
  <si>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</si>
  <si>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</si>
  <si>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</si>
  <si>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</si>
  <si>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</si>
  <si>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</si>
  <si>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</si>
  <si>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</si>
  <si>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</si>
  <si>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</si>
  <si>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</si>
  <si>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</si>
  <si>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</si>
  <si>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</si>
  <si>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</si>
  <si>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</si>
  <si>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</si>
  <si>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</si>
  <si>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</si>
  <si>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</si>
  <si>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</si>
  <si>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</si>
  <si>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</si>
  <si>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</si>
  <si>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</si>
  <si>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</si>
  <si>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</si>
  <si>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</si>
  <si>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</si>
  <si>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</si>
  <si>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</si>
  <si>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</si>
  <si>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</si>
  <si>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</si>
  <si>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</si>
  <si>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</si>
  <si>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</si>
  <si>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</si>
  <si>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</si>
  <si>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</si>
  <si>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</si>
  <si>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</si>
  <si>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</si>
  <si>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</si>
  <si>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</si>
  <si>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</si>
  <si>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</si>
  <si>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</si>
  <si>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</si>
  <si>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</si>
  <si>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</si>
  <si>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</si>
  <si>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</si>
  <si>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</si>
  <si>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</si>
  <si>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</si>
  <si>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</si>
  <si>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</si>
  <si>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</si>
  <si>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</si>
  <si>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</si>
  <si>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</si>
  <si>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</si>
  <si>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</si>
  <si>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</si>
  <si>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</si>
  <si>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</si>
  <si>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</si>
  <si>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</si>
  <si>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</si>
  <si>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</si>
  <si>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</si>
  <si>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</si>
  <si>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</si>
  <si>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</si>
  <si>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</si>
  <si>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</si>
  <si>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</si>
  <si>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</si>
  <si>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</si>
  <si>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</si>
  <si>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</si>
  <si>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</si>
  <si>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</si>
  <si>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</si>
  <si>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</si>
  <si>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</si>
  <si>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</si>
  <si>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</si>
  <si>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</si>
  <si>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</si>
  <si>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</si>
  <si>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</si>
  <si>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</si>
  <si>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</si>
  <si>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</si>
  <si>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</si>
  <si>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</si>
  <si>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</si>
  <si>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</si>
  <si>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</si>
  <si>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</si>
  <si>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</si>
  <si>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</si>
  <si>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</si>
  <si>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</si>
  <si>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</si>
  <si>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</si>
  <si>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</si>
  <si>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</si>
  <si>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</si>
  <si>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</si>
  <si>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</si>
  <si>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</si>
  <si>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</si>
  <si>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</si>
  <si>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</si>
  <si>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</si>
  <si>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</si>
  <si>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</si>
  <si>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</si>
  <si>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</si>
  <si>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</si>
  <si>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</si>
  <si>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</si>
  <si>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</si>
  <si>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</si>
  <si>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</si>
  <si>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</si>
  <si>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</si>
  <si>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</si>
  <si>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</si>
  <si>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</si>
  <si>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</si>
  <si>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</si>
  <si>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</si>
  <si>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</si>
  <si>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</si>
  <si>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</si>
  <si>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</si>
  <si>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</si>
  <si>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</si>
  <si>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</si>
  <si>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</si>
  <si>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</si>
  <si>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</si>
  <si>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</si>
  <si>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</si>
  <si>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</si>
  <si>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</si>
  <si>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</si>
  <si>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</si>
  <si>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</si>
  <si>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</si>
  <si>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</si>
  <si>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</si>
  <si>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</si>
  <si>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</si>
  <si>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</si>
  <si>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</si>
  <si>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</si>
  <si>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</si>
  <si>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</si>
  <si>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</si>
  <si>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</si>
  <si>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</si>
  <si>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</si>
  <si>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</si>
  <si>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</si>
  <si>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</si>
  <si>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</si>
  <si>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</si>
  <si>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</si>
  <si>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</si>
  <si>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</si>
  <si>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</si>
  <si>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</si>
  <si>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</si>
  <si>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</si>
  <si>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</si>
  <si>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</si>
  <si>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</si>
  <si>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</si>
  <si>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</si>
  <si>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</si>
  <si>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</si>
  <si>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</si>
  <si>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</si>
  <si>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</si>
  <si>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</si>
  <si>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</si>
  <si>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</si>
  <si>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</si>
  <si>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</si>
  <si>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</si>
  <si>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</si>
  <si>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</si>
  <si>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</si>
  <si>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</si>
  <si>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</si>
  <si>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</si>
  <si>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</si>
  <si>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</si>
  <si>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</si>
  <si>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</si>
  <si>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</si>
  <si>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</si>
  <si>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</si>
  <si>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</si>
  <si>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</si>
  <si>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</si>
  <si>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</si>
  <si>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</si>
  <si>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</si>
  <si>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</si>
  <si>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</si>
  <si>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</si>
  <si>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</si>
  <si>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</si>
  <si>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</si>
  <si>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</si>
  <si>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</si>
  <si>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</si>
  <si>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</si>
  <si>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</si>
  <si>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</si>
  <si>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</si>
  <si>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</si>
  <si>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</si>
  <si>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</si>
  <si>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</si>
  <si>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</si>
  <si>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</si>
  <si>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</si>
  <si>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</si>
  <si>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</si>
  <si>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</si>
  <si>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</si>
  <si>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</si>
  <si>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</si>
  <si>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</si>
  <si>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</si>
  <si>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</si>
  <si>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</si>
  <si>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</si>
  <si>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</si>
  <si>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</si>
  <si>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</si>
  <si>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</si>
  <si>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</si>
  <si>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</si>
  <si>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</si>
  <si>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</si>
  <si>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</si>
  <si>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</si>
  <si>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</si>
  <si>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</si>
  <si>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</si>
  <si>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</si>
  <si>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</si>
  <si>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</si>
  <si>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</si>
  <si>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</si>
  <si>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</si>
  <si>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</si>
  <si>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</si>
  <si>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</si>
  <si>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</si>
  <si>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</si>
  <si>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</si>
  <si>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</si>
  <si>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</si>
  <si>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</si>
  <si>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</si>
  <si>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</si>
  <si>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</si>
  <si>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</si>
  <si>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</si>
  <si>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</si>
  <si>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</si>
  <si>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</si>
  <si>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</si>
  <si>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</si>
  <si>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</si>
  <si>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</si>
  <si>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</si>
  <si>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</si>
  <si>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</si>
  <si>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</si>
  <si>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</si>
  <si>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</si>
  <si>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</si>
  <si>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</si>
  <si>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</si>
  <si>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</si>
  <si>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</si>
  <si>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</si>
  <si>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</si>
  <si>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</si>
  <si>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</si>
  <si>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</si>
  <si>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</si>
  <si>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</si>
  <si>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</si>
  <si>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</si>
  <si>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</si>
  <si>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</si>
  <si>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</si>
  <si>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</si>
  <si>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</si>
  <si>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</si>
  <si>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</si>
  <si>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</si>
  <si>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</si>
  <si>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</si>
  <si>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</si>
  <si>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</si>
  <si>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</si>
  <si>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</si>
  <si>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</si>
  <si>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</si>
  <si>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</si>
  <si>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</si>
  <si>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</si>
  <si>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</si>
  <si>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</si>
  <si>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</si>
  <si>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</si>
  <si>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</si>
  <si>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</si>
  <si>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</si>
  <si>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</si>
  <si>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</si>
  <si>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</si>
  <si>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</si>
  <si>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</si>
  <si>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</si>
  <si>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</si>
  <si>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</si>
  <si>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</si>
  <si>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</si>
  <si>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</si>
  <si>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</si>
  <si>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</si>
  <si>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</si>
  <si>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</si>
  <si>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</si>
  <si>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</si>
  <si>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</si>
  <si>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</si>
  <si>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</si>
  <si>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</si>
  <si>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</si>
  <si>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</si>
  <si>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</si>
  <si>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</si>
  <si>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</si>
  <si>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</si>
  <si>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</si>
  <si>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</si>
  <si>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</si>
  <si>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</si>
  <si>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</si>
  <si>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</si>
  <si>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</si>
  <si>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</si>
  <si>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</si>
  <si>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</si>
  <si>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</si>
  <si>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</si>
  <si>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</si>
  <si>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</si>
  <si>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</si>
  <si>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</si>
  <si>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</si>
  <si>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</si>
  <si>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</si>
  <si>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</si>
  <si>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</si>
  <si>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</si>
  <si>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</si>
  <si>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</si>
  <si>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</si>
  <si>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</si>
  <si>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</si>
  <si>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</si>
  <si>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</si>
  <si>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</si>
  <si>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</si>
  <si>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</si>
  <si>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</si>
  <si>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</si>
  <si>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</si>
  <si>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</si>
  <si>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</si>
  <si>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</si>
  <si>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</si>
  <si>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</si>
  <si>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</si>
  <si>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</si>
  <si>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</si>
  <si>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</si>
  <si>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</si>
  <si>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</si>
  <si>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</si>
  <si>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</si>
  <si>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</si>
  <si>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</si>
  <si>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</si>
  <si>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</si>
  <si>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</si>
  <si>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</si>
  <si>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</si>
  <si>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</si>
  <si>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</si>
  <si>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</si>
  <si>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</si>
  <si>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</si>
  <si>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</si>
  <si>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</si>
  <si>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</si>
  <si>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</si>
  <si>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</si>
  <si>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</si>
  <si>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</si>
  <si>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</si>
  <si>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</si>
  <si>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</si>
  <si>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</si>
  <si>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</si>
  <si>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</si>
  <si>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</si>
  <si>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</si>
  <si>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</si>
  <si>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</si>
  <si>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</si>
  <si>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</si>
  <si>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</si>
  <si>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</si>
  <si>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</si>
  <si>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</si>
  <si>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</si>
  <si>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</si>
  <si>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</si>
  <si>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</si>
  <si>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</si>
  <si>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</si>
  <si>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</si>
  <si>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</si>
  <si>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</si>
  <si>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</si>
  <si>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</si>
  <si>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</si>
  <si>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</si>
  <si>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</si>
  <si>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</si>
  <si>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</si>
  <si>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</si>
  <si>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</si>
  <si>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</si>
  <si>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</si>
  <si>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</si>
  <si>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</si>
  <si>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</si>
  <si>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</si>
  <si>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</si>
  <si>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</si>
  <si>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</si>
  <si>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</si>
  <si>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</si>
  <si>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</si>
  <si>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</si>
  <si>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</si>
  <si>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</si>
  <si>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</si>
  <si>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</si>
  <si>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</si>
  <si>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</si>
  <si>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</si>
  <si>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</si>
  <si>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</si>
  <si>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</si>
  <si>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</si>
  <si>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</si>
  <si>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</si>
  <si>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</si>
  <si>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</si>
  <si>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</si>
  <si>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</si>
  <si>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</si>
  <si>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</si>
  <si>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</si>
  <si>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</si>
  <si>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</si>
  <si>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</si>
  <si>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</si>
  <si>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</si>
  <si>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</si>
  <si>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</si>
  <si>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</si>
  <si>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</si>
  <si>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</si>
  <si>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</si>
  <si>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</si>
  <si>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</si>
  <si>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</si>
  <si>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</si>
  <si>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</si>
  <si>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</si>
  <si>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</si>
  <si>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</si>
  <si>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</si>
  <si>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</si>
  <si>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</si>
  <si>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</si>
  <si>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</si>
  <si>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</si>
  <si>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</si>
  <si>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</si>
  <si>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</si>
  <si>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</si>
  <si>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</si>
  <si>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</si>
  <si>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</si>
  <si>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</si>
  <si>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</si>
  <si>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</si>
  <si>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</si>
  <si>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</si>
  <si>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</si>
  <si>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</si>
  <si>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</si>
  <si>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</si>
  <si>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</si>
  <si>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</si>
  <si>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</si>
  <si>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</si>
  <si>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</si>
  <si>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</si>
  <si>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</si>
  <si>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</si>
  <si>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</si>
  <si>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</si>
  <si>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</si>
  <si>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</si>
  <si>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</si>
  <si>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</si>
  <si>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</si>
  <si>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</si>
  <si>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</si>
  <si>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</si>
  <si>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 xml:space="preserve">EM  TEAM  at site </t>
  </si>
  <si>
    <t xml:space="preserve"> PCM-20250215-00000830 </t>
  </si>
  <si>
    <t>LTE site still down and  site located in aramco area access issue need special permission</t>
  </si>
  <si>
    <t>NO PCM</t>
  </si>
  <si>
    <t>Sceco cut off team save hub site YLM0161</t>
  </si>
  <si>
    <t>PCM-20251124-00001043</t>
  </si>
  <si>
    <t>PCM-20251124-00001120</t>
  </si>
  <si>
    <t>PCM-20251124-00001231</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</si>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</sst>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9" fillId="8" borderId="8" xfId="0" applyFont="1" applyFill="1" applyBorder="1" applyAlignment="1">
      <alignment horizontal="center" vertical="center"/>
    </xf>
    <xf numFmtId="0" fontId="9" fillId="8" borderId="8" xfId="0" applyNumberFormat="1" applyFont="1" applyFill="1" applyBorder="1" applyAlignment="1">
      <alignment horizontal="center" vertical="center"/>
    </xf>
    <xf numFmtId="0" fontId="7" fillId="8" borderId="8" xfId="0" applyFont="1" applyFill="1" applyBorder="1" applyAlignment="1">
      <alignment horizontal="center" vertical="center"/>
    </xf>
    <xf numFmtId="0" fontId="7" fillId="12" borderId="8" xfId="0" applyFont="1" applyFill="1" applyBorder="1" applyAlignment="1">
      <alignment horizontal="center" vertical="center"/>
    </xf>
    <xf numFmtId="165" fontId="7" fillId="12" borderId="8" xfId="0" applyNumberFormat="1" applyFont="1" applyFill="1" applyBorder="1" applyAlignment="1">
      <alignment horizontal="center" vertical="center"/>
    </xf>
    <xf numFmtId="164" fontId="7" fillId="8" borderId="8" xfId="1" applyNumberFormat="1" applyFont="1" applyFill="1" applyBorder="1" applyAlignment="1">
      <alignment horizontal="center" vertical="center"/>
    </xf>
    <xf numFmtId="0" fontId="7"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1" totalsRowShown="0" headerRowDxfId="48" dataDxfId="47" headerRowBorderDxfId="45" tableBorderDxfId="46" totalsRowBorderDxfId="44">
  <autoFilter ref="A1:L3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31" dataDxfId="30" headerRowBorderDxfId="28" tableBorderDxfId="29">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K5" sqref="K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322.73596388888836</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45985.684389814814</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45985.684389814814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45985.684389814814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45985.684389814814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45985.684389814814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45985.684389814814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45985.684389814814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45985.684389814814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45985.684389814814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45985.684389814814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45985.684389814814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45985.684389814814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45985.684389814814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45985.684389814814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45985.684389814814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45985.684389814814</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45985.684389814814</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C0037BD7-1509-46F8-9D92-78DEEDC1B4B6}"/>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L6" sqref="L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160.68455185185303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1.2969708333330345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39108</v>
      </c>
      <c r="E5" s="102" t="s">
        <v>39021</v>
      </c>
      <c r="F5" s="103"/>
      <c r="G5" s="104">
        <f ca="1">IFERROR(NOW()-F5,"-")</f>
        <v>45985.684389814814</v>
      </c>
      <c r="H5" s="151" t="s">
        <v>39109</v>
      </c>
      <c r="I5" s="18" t="str">
        <f>IFERROR(VLOOKUP(D5,DB!A:F,6,0),"")</f>
        <v>SCECO</v>
      </c>
      <c r="J5" s="18" t="str">
        <f>IFERROR(VLOOKUP(D5,DB!A:G,7,0),"")</f>
        <v>Vandalized</v>
      </c>
      <c r="K5" s="61"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39111</v>
      </c>
      <c r="B6" s="18" t="str">
        <f>IFERROR(VLOOKUP(D6,DB!A:K,11,0),"")</f>
        <v>R2</v>
      </c>
      <c r="C6" s="18">
        <v>4</v>
      </c>
      <c r="D6" s="18" t="s">
        <v>39112</v>
      </c>
      <c r="E6" s="102" t="s">
        <v>39100</v>
      </c>
      <c r="F6" s="151">
        <v>45985.541909722226</v>
      </c>
      <c r="G6" s="104">
        <f ca="1">IFERROR(NOW()-F6,"-")</f>
        <v>0.14248009258881211</v>
      </c>
      <c r="H6" s="151" t="s">
        <v>39109</v>
      </c>
      <c r="I6" s="18" t="str">
        <f>IFERROR(VLOOKUP(D6,DB!A:F,6,0),"")</f>
        <v>SCECO</v>
      </c>
      <c r="J6" s="18" t="str">
        <f>IFERROR(VLOOKUP(D6,DB!A:G,7,0),"")</f>
        <v>Vandalized+Vandalized</v>
      </c>
      <c r="K6" s="18"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2" t="s">
        <v>39113</v>
      </c>
      <c r="B7" s="18" t="str">
        <f>IFERROR(VLOOKUP(D7,DB!A:K,11,0),"")</f>
        <v>R2</v>
      </c>
      <c r="C7" s="18">
        <v>1</v>
      </c>
      <c r="D7" s="18" t="s">
        <v>39114</v>
      </c>
      <c r="E7" s="102" t="s">
        <v>39100</v>
      </c>
      <c r="F7" s="103">
        <v>45985.586238425924</v>
      </c>
      <c r="G7" s="104">
        <f ca="1">IFERROR(NOW()-F7,"-")</f>
        <v>9.8151388890983071E-2</v>
      </c>
      <c r="H7" s="151" t="s">
        <v>39115</v>
      </c>
      <c r="I7" s="18" t="str">
        <f>IFERROR(VLOOKUP(D7,DB!A:F,6,0),"")</f>
        <v>Generator-SG</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45985.684389814814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45985.684389814814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45985.684389814814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45985.684389814814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45985.684389814814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45985.684389814814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45985.684389814814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45985.684389814814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45985.684389814814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45985.684389814814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45985.684389814814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45985.684389814814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45985.684389814814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45985.684389814814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45985.684389814814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45985.684389814814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45985.684389814814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45985.684389814814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45985.684389814814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45985.684389814814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45985.684389814814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45985.684389814814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45985.684389814814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45985.684389814814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45985.684389814814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45985.684389814814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45985.684389814814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45985.684389814814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45985.684389814814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45985.684389814814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45985.684389814814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45985.684389814814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45985.684389814814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45985.684389814814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45985.684389814814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45985.684389814814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45985.684389814814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45985.684389814814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45985.684389814814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45985.684389814814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45985.684389814814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45985.684389814814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45985.684389814814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45985.684389814814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45985.684389814814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45985.684389814814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45985.684389814814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45985.684389814814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45985.684389814814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45985.684389814814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45985.684389814814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45985.684389814814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45985.684389814814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45985.684389814814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45985.684389814814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45985.684389814814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45985.684389814814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45985.684389814814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45985.684389814814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45985.684389814814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45985.684389814814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45985.684389814814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45985.684389814814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45985.684389814814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45985.684389814814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45985.684389814814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45985.684389814814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45985.684389814814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45985.684389814814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45985.684389814814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45985.684389814814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45985.684389814814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45985.684389814814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45985.684389814814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45985.684389814814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45985.684389814814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45985.684389814814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45985.684389814814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45985.684389814814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45985.684389814814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45985.684389814814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45985.684389814814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45985.684389814814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45985.684389814814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45985.684389814814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45985.684389814814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45985.684389814814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45985.684389814814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45985.684389814814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45985.684389814814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45985.684389814814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45985.684389814814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45985.684389814814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45985.684389814814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45985.684389814814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45985.684389814814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45985.684389814814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45985.684389814814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45985.684389814814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45985.684389814814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45985.684389814814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45985.684389814814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45985.684389814814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45985.684389814814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45985.684389814814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45985.684389814814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45985.684389814814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45985.684389814814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45985.684389814814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45985.684389814814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45985.684389814814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45985.684389814814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45985.684389814814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45985.684389814814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45985.684389814814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45985.684389814814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45985.684389814814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45985.684389814814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45985.684389814814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45985.684389814814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45985.684389814814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45985.684389814814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45985.684389814814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45985.684389814814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45985.684389814814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45985.684389814814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45985.684389814814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45985.684389814814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45985.684389814814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45985.684389814814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45985.684389814814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45985.684389814814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45985.684389814814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45985.684389814814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45985.684389814814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45985.684389814814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45985.684389814814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45985.684389814814</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45985.684389814814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45985.684389814814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45985.684389814814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45985.684389814814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45985.684389814814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45985.684389814814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45985.684389814814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45985.684389814814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45985.684389814814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45985.684389814814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45985.684389814814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45985.684389814814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45985.684389814814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45985.684389814814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45985.684389814814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45985.684389814814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45985.684389814814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45985.684389814814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45985.684389814814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45985.684389814814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45985.684389814814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45985.684389814814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45985.684389814814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45985.684389814814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45985.684389814814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45985.684389814814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45985.684389814814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45985.684389814814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45985.684389814814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45985.684389814814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45985.684389814814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45985.684389814814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45985.684389814814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45985.684389814814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45985.684389814814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45985.684389814814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45985.684389814814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45985.684389814814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45985.684389814814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45985.684389814814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45985.684389814814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45985.684389814814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45985.684389814814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45985.684389814814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45985.684389814814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45985.684389814814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45985.684389814814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45985.684389814814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45985.684389814814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45985.684389814814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45985.684389814814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45985.684389814814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45985.684389814814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45985.684389814814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45985.684389814814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45985.684389814814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45985.684389814814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45985.684389814814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45985.684389814814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45985.684389814814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45985.684389814814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45985.684389814814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45985.684389814814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45985.684389814814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45985.684389814814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45985.684389814814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45985.684389814814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45985.684389814814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45985.684389814814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45985.684389814814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45985.684389814814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45985.684389814814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45985.684389814814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45985.684389814814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45985.684389814814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45985.684389814814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45985.684389814814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45985.684389814814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45985.684389814814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45985.684389814814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45985.684389814814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45985.684389814814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45985.684389814814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45985.684389814814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45985.684389814814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45985.684389814814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45985.684389814814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45985.684389814814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45985.684389814814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45985.684389814814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45985.684389814814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45985.684389814814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45985.684389814814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45985.684389814814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45985.684389814814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45985.684389814814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45985.684389814814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45985.684389814814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45985.684389814814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45985.684389814814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45985.684389814814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45985.684389814814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45985.684389814814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45985.684389814814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45985.684389814814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45985.684389814814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45985.684389814814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45985.684389814814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45985.684389814814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45985.684389814814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45985.684389814814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45985.684389814814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45985.684389814814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45985.684389814814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45985.684389814814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45985.684389814814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45985.684389814814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45985.684389814814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45985.684389814814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45985.684389814814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45985.684389814814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45985.684389814814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45985.684389814814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45985.684389814814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45985.684389814814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45985.684389814814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45985.684389814814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45985.684389814814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45985.684389814814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45985.684389814814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45985.684389814814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45985.684389814814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45985.684389814814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45985.684389814814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45985.684389814814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45985.684389814814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45985.684389814814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45985.684389814814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45985.684389814814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45985.684389814814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45985.684389814814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45985.684389814814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45985.684389814814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45985.684389814814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45985.684389814814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45985.684389814814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45985.684389814814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45985.684389814814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45985.684389814814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45985.684389814814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45985.684389814814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45985.684389814814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45985.684389814814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45985.684389814814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45985.684389814814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45985.684389814814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45985.684389814814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45985.684389814814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45985.684389814814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45985.684389814814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45985.684389814814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45985.684389814814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45985.684389814814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45985.684389814814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45985.684389814814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45985.684389814814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45985.684389814814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45985.684389814814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45985.684389814814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45985.684389814814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45985.684389814814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45985.684389814814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45985.684389814814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45985.684389814814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45985.684389814814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45985.684389814814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45985.684389814814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45985.684389814814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45985.684389814814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45985.684389814814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45985.684389814814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45985.684389814814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45985.684389814814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45985.684389814814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45985.684389814814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45985.684389814814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45985.684389814814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45985.684389814814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45985.684389814814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45985.684389814814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45985.684389814814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45985.684389814814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45985.684389814814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45985.684389814814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45985.684389814814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45985.684389814814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45985.684389814814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45985.684389814814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45985.684389814814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45985.684389814814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45985.684389814814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45985.684389814814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45985.684389814814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45985.684389814814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45985.684389814814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45985.684389814814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45985.684389814814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45985.684389814814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45985.684389814814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45985.684389814814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45985.684389814814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45985.684389814814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45985.684389814814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45985.684389814814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45985.684389814814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45985.684389814814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45985.684389814814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45985.684389814814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45985.684389814814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45985.684389814814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45985.684389814814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45985.684389814814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45985.684389814814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45985.684389814814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45985.684389814814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45985.684389814814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45985.684389814814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45985.684389814814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45985.684389814814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45985.684389814814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45985.684389814814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45985.684389814814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45985.684389814814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45985.684389814814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45985.684389814814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45985.684389814814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45985.684389814814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45985.684389814814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45985.684389814814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45985.684389814814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45985.684389814814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45985.684389814814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45985.684389814814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45985.684389814814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45985.684389814814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45985.684389814814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45985.684389814814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45985.684389814814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45985.684389814814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45985.684389814814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45985.684389814814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45985.684389814814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45985.684389814814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45985.684389814814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45985.684389814814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45985.684389814814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45985.684389814814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45985.684389814814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45985.684389814814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45985.684389814814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45985.684389814814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45985.684389814814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45985.684389814814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45985.684389814814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45985.684389814814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45985.684389814814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45985.684389814814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45985.684389814814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45985.684389814814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45985.684389814814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45985.684389814814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45985.684389814814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45985.684389814814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45985.684389814814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45985.684389814814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45985.684389814814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45985.684389814814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45985.684389814814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45985.684389814814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45985.684389814814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45985.684389814814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45985.684389814814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45985.684389814814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45985.684389814814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45985.684389814814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45985.684389814814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45985.684389814814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45985.684389814814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45985.684389814814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45985.684389814814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45985.684389814814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45985.684389814814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45985.684389814814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45985.684389814814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45985.684389814814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45985.684389814814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45985.684389814814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45985.684389814814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45985.684389814814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45985.684389814814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45985.684389814814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45985.684389814814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45985.684389814814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45985.684389814814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45985.684389814814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45985.684389814814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45985.684389814814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45985.684389814814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45985.684389814814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45985.684389814814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45985.684389814814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45985.684389814814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45985.684389814814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45985.684389814814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45985.684389814814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45985.684389814814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45985.684389814814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45985.684389814814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45985.684389814814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45985.684389814814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45985.684389814814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45985.684389814814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45985.684389814814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45985.684389814814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45985.684389814814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45985.684389814814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45985.684389814814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45985.684389814814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45985.684389814814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45985.684389814814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45985.684389814814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45985.684389814814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45985.684389814814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45985.684389814814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45985.684389814814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45985.684389814814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45985.684389814814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45985.684389814814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45985.684389814814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45985.684389814814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45985.684389814814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45985.684389814814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45985.684389814814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45985.684389814814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45985.684389814814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45985.684389814814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45985.684389814814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45985.684389814814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45985.684389814814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45985.684389814814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45985.684389814814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45985.684389814814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45985.684389814814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45985.684389814814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45985.684389814814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45985.684389814814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45985.684389814814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45985.684389814814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45985.684389814814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45985.684389814814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45985.684389814814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45985.684389814814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45985.684389814814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45985.684389814814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45985.684389814814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45985.684389814814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45985.684389814814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45985.684389814814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45985.684389814814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45985.684389814814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45985.684389814814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45985.684389814814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45985.684389814814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45985.684389814814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45985.684389814814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45985.684389814814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45985.684389814814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45985.684389814814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45985.684389814814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45985.684389814814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45985.684389814814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45985.684389814814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45985.684389814814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45985.684389814814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45985.684389814814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45985.684389814814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45985.684389814814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45985.684389814814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45985.684389814814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45985.684389814814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45985.684389814814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45985.684389814814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45985.684389814814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45985.684389814814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45985.684389814814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45985.684389814814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45985.684389814814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45985.684389814814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45985.684389814814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45985.684389814814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45985.684389814814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45985.684389814814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45985.684389814814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45985.684389814814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45985.684389814814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45985.684389814814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45985.684389814814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45985.684389814814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45985.684389814814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45985.684389814814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45985.684389814814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45985.684389814814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45985.684389814814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45985.684389814814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45985.684389814814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45985.684389814814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45985.684389814814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45985.684389814814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45985.684389814814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45985.684389814814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45985.684389814814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45985.684389814814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45985.684389814814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45985.684389814814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45985.684389814814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45985.684389814814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45985.684389814814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45985.684389814814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45985.684389814814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45985.684389814814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45985.684389814814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45985.684389814814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45985.684389814814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45985.684389814814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45985.684389814814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45985.684389814814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45985.684389814814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45985.684389814814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45985.684389814814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45985.684389814814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45985.684389814814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45985.684389814814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45985.684389814814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45985.684389814814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45985.684389814814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45985.684389814814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45985.684389814814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45985.684389814814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45985.684389814814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45985.684389814814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45985.684389814814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45985.684389814814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45985.684389814814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45985.684389814814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45985.684389814814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45985.684389814814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45985.684389814814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45985.684389814814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45985.684389814814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45985.684389814814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45985.684389814814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45985.684389814814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45985.684389814814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45985.684389814814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45985.684389814814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45985.684389814814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45985.684389814814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45985.684389814814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45985.684389814814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45985.684389814814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45985.684389814814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45985.684389814814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45985.684389814814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45985.684389814814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45985.684389814814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45985.684389814814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45985.684389814814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45985.684389814814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45985.684389814814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45985.684389814814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45985.684389814814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45985.684389814814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45985.684389814814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45985.684389814814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45985.684389814814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45985.684389814814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45985.684389814814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45985.684389814814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45985.684389814814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45985.684389814814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45985.684389814814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45985.684389814814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45985.684389814814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45985.684389814814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45985.684389814814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45985.684389814814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45985.684389814814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45985.684389814814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45985.684389814814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45985.684389814814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45985.684389814814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45985.684389814814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45985.684389814814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45985.684389814814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45985.684389814814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45985.684389814814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45985.684389814814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45985.684389814814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45985.684389814814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45985.684389814814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45985.684389814814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45985.684389814814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45985.684389814814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45985.684389814814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45985.684389814814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45985.684389814814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45985.684389814814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45985.684389814814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45985.684389814814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45985.684389814814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45985.684389814814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45985.684389814814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45985.684389814814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45985.684389814814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45985.684389814814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45985.684389814814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45985.684389814814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45985.684389814814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45985.684389814814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45985.684389814814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45985.684389814814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45985.684389814814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45985.684389814814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45985.684389814814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45985.684389814814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45985.684389814814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45985.684389814814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45985.684389814814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45985.684389814814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45985.684389814814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45985.684389814814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45985.684389814814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45985.684389814814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45985.684389814814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45985.684389814814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45985.684389814814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45985.684389814814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45985.684389814814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45985.684389814814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45985.684389814814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45985.684389814814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45985.684389814814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45985.684389814814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45985.684389814814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45985.684389814814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45985.684389814814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45985.684389814814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45985.684389814814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45985.684389814814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45985.684389814814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45985.684389814814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45985.684389814814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45985.684389814814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45985.684389814814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45985.684389814814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45985.684389814814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45985.684389814814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45985.684389814814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45985.684389814814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45985.684389814814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45985.684389814814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45985.684389814814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45985.684389814814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45985.684389814814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45985.684389814814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45985.684389814814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45985.684389814814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45985.684389814814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45985.684389814814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45985.684389814814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45985.684389814814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45985.684389814814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45985.684389814814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45985.684389814814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45985.684389814814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45985.684389814814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45985.684389814814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45985.684389814814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45985.684389814814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45985.684389814814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45985.684389814814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45985.684389814814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45985.684389814814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45985.684389814814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45985.684389814814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45985.684389814814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45985.684389814814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45985.684389814814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45985.684389814814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45985.684389814814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45985.684389814814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45985.684389814814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45985.684389814814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45985.684389814814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45985.684389814814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45985.684389814814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45985.684389814814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45985.684389814814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45985.684389814814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45985.684389814814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45985.684389814814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45985.684389814814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45985.684389814814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45985.684389814814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45985.684389814814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45985.684389814814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45985.684389814814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45985.684389814814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45985.684389814814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45985.684389814814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45985.684389814814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45985.684389814814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45985.684389814814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45985.684389814814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45985.684389814814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45985.684389814814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45985.684389814814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45985.684389814814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45985.684389814814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45985.684389814814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45985.684389814814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45985.684389814814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45985.684389814814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45985.684389814814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45985.684389814814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45985.684389814814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45985.684389814814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45985.684389814814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45985.684389814814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45985.684389814814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45985.684389814814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45985.684389814814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45985.684389814814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45985.684389814814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45985.684389814814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45985.684389814814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45985.684389814814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45985.684389814814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45985.684389814814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45985.684389814814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45985.684389814814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45985.684389814814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45985.684389814814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45985.684389814814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45985.684389814814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45985.684389814814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45985.684389814814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45985.684389814814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45985.684389814814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45985.684389814814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45985.684389814814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45985.684389814814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45985.684389814814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45985.684389814814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45985.684389814814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45985.684389814814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45985.684389814814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45985.684389814814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45985.684389814814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45985.684389814814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45985.684389814814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45985.684389814814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45985.684389814814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45985.684389814814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45985.684389814814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45985.684389814814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45985.684389814814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45985.684389814814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45985.684389814814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45985.684389814814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45985.684389814814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45985.684389814814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45985.684389814814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45985.684389814814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45985.684389814814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45985.684389814814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45985.684389814814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45985.684389814814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45985.684389814814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45985.684389814814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45985.684389814814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45985.684389814814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45985.684389814814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45985.684389814814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45985.684389814814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45985.684389814814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45985.684389814814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45985.684389814814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45985.684389814814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45985.684389814814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45985.684389814814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45985.684389814814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45985.684389814814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45985.684389814814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45985.684389814814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45985.684389814814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45985.684389814814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45985.684389814814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45985.684389814814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45985.684389814814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45985.684389814814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45985.684389814814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45985.684389814814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45985.684389814814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45985.684389814814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45985.684389814814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45985.684389814814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45985.684389814814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45985.684389814814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45985.684389814814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45985.684389814814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45985.684389814814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45985.684389814814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45985.684389814814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45985.684389814814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45985.684389814814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45985.684389814814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45985.684389814814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45985.684389814814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45985.684389814814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45985.684389814814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45985.684389814814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45985.684389814814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45985.684389814814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45985.684389814814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45985.684389814814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45985.684389814814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45985.684389814814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45985.684389814814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45985.684389814814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45985.684389814814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45985.684389814814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45985.684389814814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45985.684389814814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45985.684389814814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45985.684389814814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45985.684389814814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45985.684389814814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45985.684389814814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45985.684389814814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45985.684389814814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45985.684389814814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45985.684389814814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45985.684389814814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45985.684389814814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45985.684389814814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45985.684389814814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45985.684389814814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45985.684389814814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45985.684389814814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45985.684389814814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45985.684389814814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45985.684389814814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45985.684389814814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45985.684389814814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45985.684389814814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45985.684389814814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45985.684389814814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45985.684389814814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45985.684389814814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45985.684389814814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45985.684389814814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45985.684389814814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45985.684389814814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45985.684389814814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45985.684389814814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45985.684389814814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45985.684389814814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45985.684389814814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45985.684389814814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45985.684389814814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45985.684389814814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45985.684389814814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45985.684389814814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45985.684389814814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45985.684389814814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45985.684389814814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45985.684389814814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45985.684389814814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45985.684389814814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45985.684389814814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45985.684389814814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45985.684389814814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45985.684389814814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45985.684389814814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45985.684389814814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45985.684389814814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45985.684389814814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45985.684389814814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45985.684389814814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45985.684389814814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45985.684389814814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45985.684389814814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45985.684389814814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45985.684389814814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45985.684389814814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45985.684389814814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45985.684389814814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45985.684389814814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45985.684389814814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45985.684389814814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45985.684389814814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45985.684389814814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45985.684389814814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45985.684389814814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45985.684389814814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45985.684389814814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45985.684389814814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45985.684389814814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45985.684389814814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45985.684389814814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45985.684389814814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45985.684389814814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45985.684389814814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45985.684389814814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45985.684389814814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45985.684389814814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45985.684389814814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45985.684389814814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45985.684389814814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45985.684389814814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45985.684389814814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45985.684389814814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45985.684389814814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45985.684389814814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45985.684389814814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45985.684389814814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45985.684389814814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45985.684389814814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45985.684389814814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45985.684389814814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45985.684389814814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45985.684389814814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45985.684389814814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45985.684389814814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45985.684389814814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45985.684389814814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45985.684389814814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45985.684389814814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45985.684389814814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45985.684389814814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45985.684389814814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45985.684389814814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45985.684389814814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45985.684389814814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45985.684389814814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45985.684389814814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45985.684389814814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45985.684389814814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45985.684389814814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45985.684389814814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45985.684389814814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45985.684389814814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45985.684389814814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45985.684389814814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45985.684389814814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45985.684389814814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45985.684389814814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45985.684389814814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45985.684389814814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45985.684389814814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45985.684389814814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45985.684389814814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45985.684389814814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45985.684389814814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45985.684389814814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45985.684389814814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45985.684389814814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45985.684389814814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45985.684389814814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45985.684389814814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45985.684389814814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45985.684389814814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45985.684389814814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45985.684389814814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45985.684389814814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45985.684389814814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45985.684389814814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45985.684389814814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45985.684389814814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45985.684389814814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45985.684389814814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45985.684389814814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45985.684389814814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45985.684389814814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45985.684389814814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45985.684389814814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45985.684389814814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45985.684389814814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45985.684389814814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45985.684389814814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45985.684389814814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45985.684389814814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45985.684389814814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45985.684389814814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45985.684389814814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45985.684389814814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45985.684389814814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45985.684389814814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45985.684389814814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45985.684389814814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45985.684389814814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45985.684389814814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45985.684389814814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45985.684389814814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45985.684389814814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45985.684389814814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45985.684389814814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45985.684389814814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45985.684389814814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45985.684389814814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45985.684389814814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45985.684389814814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45985.684389814814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45985.684389814814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45985.684389814814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45985.684389814814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45985.684389814814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45985.684389814814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45985.684389814814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45985.684389814814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45985.684389814814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45985.684389814814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45985.684389814814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45985.684389814814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45985.684389814814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45985.684389814814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45985.684389814814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45985.684389814814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45985.684389814814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45985.684389814814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45985.684389814814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45985.684389814814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45985.684389814814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45985.684389814814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45985.684389814814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45985.684389814814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45985.684389814814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45985.684389814814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45985.684389814814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45985.684389814814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45985.684389814814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45985.684389814814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45985.684389814814</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282.2036722222183</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1</v>
      </c>
      <c r="D3" s="91" t="s">
        <v>36861</v>
      </c>
      <c r="E3" s="94" t="s">
        <v>39021</v>
      </c>
      <c r="F3" s="95"/>
      <c r="G3" s="96">
        <f t="shared" ref="G3:G15" ca="1" si="0">IFERROR(NOW()-F3,"")</f>
        <v>45985.684389814814</v>
      </c>
      <c r="H3" s="95">
        <v>45985.458634259259</v>
      </c>
      <c r="I3" s="113" t="str">
        <f>IFERROR(VLOOKUP(D3,DB!A:F,6,0),"")</f>
        <v>SCECO</v>
      </c>
      <c r="J3" s="113" t="str">
        <f>IFERROR(VLOOKUP(D3,DB!A:G,7,0),"")</f>
        <v>Dead</v>
      </c>
      <c r="K3" s="97" t="s">
        <v>39120</v>
      </c>
      <c r="L3" s="91" t="str">
        <f>IFERROR(VLOOKUP(D3,DB!A:I,9,0),"")</f>
        <v>Latis</v>
      </c>
    </row>
    <row r="4" spans="1:16" ht="15" customHeight="1">
      <c r="A4" s="113" t="s">
        <v>39121</v>
      </c>
      <c r="B4" s="113" t="str">
        <f>IFERROR(VLOOKUP(D4,DB!A:K,11,0),"")</f>
        <v>R4</v>
      </c>
      <c r="C4" s="93">
        <v>3</v>
      </c>
      <c r="D4" s="91" t="s">
        <v>37080</v>
      </c>
      <c r="E4" s="94" t="s">
        <v>39021</v>
      </c>
      <c r="F4" s="95">
        <v>45985.56758101852</v>
      </c>
      <c r="G4" s="96">
        <f t="shared" ca="1" si="0"/>
        <v>0.11680879629420815</v>
      </c>
      <c r="H4" s="95">
        <v>45985.561782407407</v>
      </c>
      <c r="I4" s="113" t="str">
        <f>IFERROR(VLOOKUP(D4,DB!A:F,6,0),"")</f>
        <v>SCECO</v>
      </c>
      <c r="J4" s="113" t="str">
        <f>IFERROR(VLOOKUP(D4,DB!A:G,7,0),"")</f>
        <v>In progress</v>
      </c>
      <c r="K4" s="97" t="s">
        <v>39120</v>
      </c>
      <c r="L4" s="91" t="str">
        <f>IFERROR(VLOOKUP(D4,DB!A:I,9,0),"")</f>
        <v>Latis</v>
      </c>
    </row>
    <row r="5" spans="1:16" ht="15" customHeight="1">
      <c r="A5" s="156" t="s">
        <v>39119</v>
      </c>
      <c r="B5" s="157" t="str">
        <f>IFERROR(VLOOKUP(D5,DB!A:K,11,0),"")</f>
        <v>R4</v>
      </c>
      <c r="C5" s="158">
        <v>1</v>
      </c>
      <c r="D5" s="159" t="s">
        <v>35368</v>
      </c>
      <c r="E5" s="94" t="s">
        <v>39021</v>
      </c>
      <c r="F5" s="160"/>
      <c r="G5" s="161">
        <f ca="1">IFERROR(NOW()-F5,"")</f>
        <v>45985.684389814814</v>
      </c>
      <c r="H5" s="160">
        <v>45985.454942129632</v>
      </c>
      <c r="I5" s="157" t="str">
        <f>IFERROR(VLOOKUP(D5,DB!A:F,6,0),"")</f>
        <v>SCECO</v>
      </c>
      <c r="J5" s="157" t="str">
        <f>IFERROR(VLOOKUP(D5,DB!A:G,7,0),"")</f>
        <v>Vandalized</v>
      </c>
      <c r="K5" s="97" t="s">
        <v>39120</v>
      </c>
      <c r="L5" s="162" t="str">
        <f>IFERROR(VLOOKUP(D5,DB!A:I,9,0),"")</f>
        <v>Latis</v>
      </c>
    </row>
    <row r="6" spans="1:16" ht="15" customHeight="1">
      <c r="A6" s="113" t="s">
        <v>39122</v>
      </c>
      <c r="B6" s="113" t="str">
        <f>IFERROR(VLOOKUP(D6,DB!A:K,11,0),"")</f>
        <v>R4</v>
      </c>
      <c r="C6" s="93">
        <v>1</v>
      </c>
      <c r="D6" s="91" t="s">
        <v>36770</v>
      </c>
      <c r="E6" s="94" t="s">
        <v>39021</v>
      </c>
      <c r="F6" s="95">
        <v>45985.593912037039</v>
      </c>
      <c r="G6" s="96">
        <f t="shared" ca="1" si="0"/>
        <v>9.0477777775959112E-2</v>
      </c>
      <c r="H6" s="95">
        <v>45985.58834490741</v>
      </c>
      <c r="I6" s="113" t="str">
        <f>IFERROR(VLOOKUP(D6,DB!A:F,6,0),"")</f>
        <v>SCECO</v>
      </c>
      <c r="J6" s="113" t="str">
        <f>IFERROR(VLOOKUP(D6,DB!A:G,7,0),"")</f>
        <v>In progress</v>
      </c>
      <c r="K6" s="97" t="s">
        <v>39120</v>
      </c>
      <c r="L6" s="91" t="str">
        <f>IFERROR(VLOOKUP(D6,DB!A:I,9,0),"")</f>
        <v>Latis</v>
      </c>
    </row>
    <row r="7" spans="1:16" ht="15" customHeight="1">
      <c r="A7" s="113" t="s">
        <v>39123</v>
      </c>
      <c r="B7" s="113" t="str">
        <f>IFERROR(VLOOKUP(D7,DB!A:K,11,0),"")</f>
        <v>R4</v>
      </c>
      <c r="C7" s="93">
        <v>1</v>
      </c>
      <c r="D7" s="91" t="s">
        <v>34133</v>
      </c>
      <c r="E7" s="94" t="s">
        <v>39021</v>
      </c>
      <c r="F7" s="95">
        <v>45985.639166666668</v>
      </c>
      <c r="G7" s="96">
        <f t="shared" ca="1" si="0"/>
        <v>4.522314814676065E-2</v>
      </c>
      <c r="H7" s="95">
        <v>45985.630601851852</v>
      </c>
      <c r="I7" s="113" t="str">
        <f>IFERROR(VLOOKUP(D7,DB!A:F,6,0),"")</f>
        <v>SCECO</v>
      </c>
      <c r="J7" s="113" t="str">
        <f>IFERROR(VLOOKUP(D7,DB!A:G,7,0),"")</f>
        <v>Dead</v>
      </c>
      <c r="K7" s="97" t="s">
        <v>39124</v>
      </c>
      <c r="L7" s="91" t="str">
        <f>IFERROR(VLOOKUP(D7,DB!A:I,9,0),"")</f>
        <v>Latis</v>
      </c>
    </row>
    <row r="8" spans="1:16" ht="15" customHeight="1">
      <c r="A8" s="113"/>
      <c r="B8" s="113" t="str">
        <f>IFERROR(VLOOKUP(D8,DB!A:K,11,0),"")</f>
        <v/>
      </c>
      <c r="C8" s="93"/>
      <c r="D8" s="91"/>
      <c r="E8" s="94"/>
      <c r="F8" s="95"/>
      <c r="G8" s="96">
        <f t="shared" ca="1" si="0"/>
        <v>45985.684389814814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45985.684389814814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45985.684389814814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45985.684389814814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45985.684389814814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45985.684389814814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45985.684389814814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45985.684389814814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ref="G16:G79" ca="1" si="1">IFERROR(NOW()-F16,"")</f>
        <v>45985.684389814814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45985.684389814814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45985.684389814814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45985.684389814814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45985.684389814814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45985.684389814814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45985.684389814814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45985.684389814814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45985.684389814814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45985.684389814814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45985.684389814814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45985.684389814814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45985.684389814814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45985.684389814814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45985.684389814814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45985.684389814814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45985.684389814814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45985.684389814814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45985.684389814814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45985.684389814814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45985.684389814814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45985.684389814814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45985.684389814814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45985.684389814814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45985.684389814814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45985.684389814814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45985.684389814814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45985.684389814814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45985.684389814814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45985.684389814814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45985.684389814814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45985.684389814814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45985.684389814814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45985.684389814814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45985.684389814814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45985.684389814814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45985.684389814814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45985.684389814814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45985.684389814814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45985.684389814814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45985.684389814814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45985.684389814814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45985.684389814814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45985.684389814814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45985.684389814814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45985.684389814814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45985.684389814814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45985.684389814814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45985.684389814814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45985.684389814814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45985.684389814814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45985.684389814814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45985.684389814814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45985.684389814814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45985.684389814814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45985.684389814814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45985.684389814814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45985.684389814814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45985.684389814814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45985.684389814814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45985.684389814814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45985.684389814814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45985.684389814814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45985.684389814814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ref="G80:G143" ca="1" si="2">IFERROR(NOW()-F80,"")</f>
        <v>45985.684389814814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45985.684389814814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45985.684389814814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45985.684389814814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45985.684389814814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45985.684389814814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45985.684389814814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45985.684389814814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45985.684389814814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45985.684389814814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45985.684389814814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45985.684389814814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45985.684389814814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45985.684389814814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45985.684389814814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45985.684389814814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45985.684389814814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45985.684389814814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45985.684389814814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45985.684389814814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45985.684389814814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45985.684389814814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45985.684389814814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45985.684389814814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45985.684389814814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45985.684389814814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45985.684389814814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45985.684389814814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45985.684389814814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45985.684389814814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45985.684389814814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45985.684389814814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45985.684389814814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45985.684389814814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45985.684389814814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45985.684389814814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45985.684389814814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45985.684389814814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45985.684389814814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45985.684389814814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45985.684389814814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45985.684389814814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45985.684389814814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45985.684389814814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45985.684389814814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45985.684389814814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45985.684389814814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45985.684389814814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45985.684389814814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45985.684389814814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45985.684389814814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45985.684389814814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45985.684389814814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45985.684389814814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45985.684389814814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45985.684389814814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45985.684389814814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45985.684389814814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45985.684389814814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45985.684389814814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45985.684389814814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45985.684389814814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45985.684389814814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45985.684389814814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ref="G144:G207" ca="1" si="3">IFERROR(NOW()-F144,"")</f>
        <v>45985.684389814814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45985.684389814814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45985.684389814814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45985.684389814814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45985.684389814814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45985.684389814814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45985.684389814814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45985.684389814814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45985.684389814814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45985.684389814814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45985.684389814814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45985.684389814814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45985.684389814814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45985.684389814814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45985.684389814814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45985.684389814814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45985.684389814814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45985.684389814814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45985.684389814814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45985.684389814814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45985.684389814814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45985.684389814814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45985.684389814814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45985.684389814814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45985.684389814814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45985.684389814814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45985.684389814814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45985.684389814814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45985.684389814814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45985.684389814814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45985.684389814814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45985.684389814814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45985.684389814814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45985.684389814814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45985.684389814814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45985.684389814814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45985.684389814814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45985.684389814814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45985.684389814814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45985.684389814814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45985.684389814814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45985.684389814814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45985.684389814814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45985.684389814814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45985.684389814814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45985.684389814814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45985.684389814814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45985.684389814814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45985.684389814814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45985.684389814814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45985.684389814814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45985.684389814814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45985.684389814814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45985.684389814814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45985.684389814814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45985.684389814814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45985.684389814814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45985.684389814814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45985.684389814814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45985.684389814814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45985.684389814814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45985.684389814814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45985.684389814814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45985.684389814814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ref="G208:G271" ca="1" si="4">IFERROR(NOW()-F208,"")</f>
        <v>45985.684389814814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45985.684389814814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45985.684389814814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45985.684389814814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45985.684389814814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45985.684389814814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45985.684389814814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45985.684389814814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45985.684389814814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45985.684389814814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45985.684389814814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45985.684389814814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45985.684389814814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45985.684389814814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45985.684389814814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45985.684389814814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45985.684389814814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45985.684389814814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45985.684389814814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45985.684389814814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45985.684389814814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45985.684389814814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45985.684389814814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45985.684389814814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45985.684389814814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45985.684389814814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45985.684389814814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45985.684389814814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45985.684389814814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45985.684389814814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45985.684389814814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45985.684389814814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45985.684389814814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45985.684389814814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45985.684389814814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45985.684389814814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45985.684389814814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45985.684389814814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45985.684389814814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45985.684389814814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45985.684389814814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45985.684389814814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45985.684389814814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45985.684389814814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45985.684389814814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45985.684389814814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45985.684389814814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45985.684389814814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45985.684389814814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45985.684389814814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45985.684389814814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45985.684389814814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45985.684389814814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45985.684389814814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45985.684389814814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45985.684389814814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45985.684389814814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45985.684389814814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45985.684389814814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45985.684389814814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45985.684389814814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45985.684389814814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45985.684389814814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45985.684389814814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ref="G272:G335" ca="1" si="5">IFERROR(NOW()-F272,"")</f>
        <v>45985.684389814814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45985.684389814814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45985.684389814814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45985.684389814814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45985.684389814814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45985.684389814814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45985.684389814814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45985.684389814814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45985.684389814814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45985.684389814814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45985.684389814814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45985.684389814814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45985.684389814814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45985.684389814814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45985.684389814814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45985.684389814814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45985.684389814814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45985.684389814814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45985.684389814814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45985.684389814814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45985.684389814814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45985.684389814814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45985.684389814814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45985.684389814814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45985.684389814814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45985.684389814814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45985.684389814814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45985.684389814814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45985.684389814814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45985.684389814814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45985.684389814814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45985.684389814814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45985.684389814814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45985.684389814814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45985.684389814814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45985.684389814814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45985.684389814814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45985.684389814814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45985.684389814814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45985.684389814814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45985.684389814814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45985.684389814814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45985.684389814814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45985.684389814814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45985.684389814814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45985.684389814814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45985.684389814814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45985.684389814814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45985.684389814814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45985.684389814814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45985.684389814814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45985.684389814814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45985.684389814814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45985.684389814814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45985.684389814814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45985.684389814814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45985.684389814814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45985.684389814814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45985.684389814814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45985.684389814814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45985.684389814814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45985.684389814814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45985.684389814814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45985.684389814814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ref="G336:G381" ca="1" si="6">IFERROR(NOW()-F336,"")</f>
        <v>45985.684389814814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45985.684389814814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45985.684389814814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45985.684389814814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45985.684389814814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45985.684389814814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45985.684389814814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45985.684389814814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45985.684389814814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45985.684389814814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45985.684389814814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45985.684389814814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45985.684389814814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45985.684389814814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45985.684389814814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45985.684389814814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45985.684389814814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45985.684389814814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45985.684389814814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45985.684389814814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45985.684389814814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45985.684389814814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45985.684389814814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45985.684389814814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45985.684389814814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45985.684389814814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45985.684389814814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45985.684389814814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45985.684389814814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45985.684389814814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45985.684389814814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45985.684389814814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45985.684389814814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45985.684389814814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45985.684389814814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45985.684389814814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45985.684389814814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45985.684389814814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45985.684389814814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45985.684389814814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45985.684389814814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45985.684389814814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45985.684389814814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45985.684389814814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45985.684389814814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45985.684389814814</v>
      </c>
      <c r="H381" s="95"/>
      <c r="I381" s="113" t="str">
        <f>IFERROR(VLOOKUP(D381,DB!A:F,6,0),"")</f>
        <v/>
      </c>
      <c r="J381" s="113" t="str">
        <f>IFERROR(VLOOKUP(D381,DB!A:G,7,0),"")</f>
        <v/>
      </c>
      <c r="K381" s="97"/>
      <c r="L381" s="91" t="str">
        <f>IFERROR(VLOOKUP(D381,DB!A:I,9,0),"")</f>
        <v/>
      </c>
    </row>
  </sheetData>
  <dataValidations count="2">
    <dataValidation allowBlank="1" showInputMessage="1" showErrorMessage="1" sqref="E1" xr:uid="{A4F81451-56CC-4543-9497-104C4E44EE4B}"/>
    <dataValidation type="list" allowBlank="1" showInputMessage="1" showErrorMessage="1" sqref="E2:E3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abSelected="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93.852329629626183</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39100</v>
      </c>
      <c r="F3" s="38">
        <v>45926.188877314817</v>
      </c>
      <c r="G3" s="108">
        <f t="shared" ref="G3" ca="1" si="0">IFERROR(NOW()-F3,"")</f>
        <v>59.495512499997858</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39100</v>
      </c>
      <c r="F4" s="110">
        <v>45948.661111111112</v>
      </c>
      <c r="G4" s="111">
        <f t="shared" ref="G4" ca="1" si="1">IFERROR(NOW()-F4,"")</f>
        <v>37.02327870370209</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4.3110912037009257</v>
      </c>
      <c r="H5" s="122">
        <v>45981.360798611109</v>
      </c>
      <c r="I5" s="109" t="str">
        <f>IFERROR(VLOOKUP(D5,DB!A:F,6,0),"")</f>
        <v>SCECO</v>
      </c>
      <c r="J5" s="109" t="str">
        <f>IFERROR(VLOOKUP(D5,DB!A:G,7,0),"")</f>
        <v>Dead</v>
      </c>
      <c r="K5" s="109" t="s">
        <v>39132</v>
      </c>
      <c r="L5" s="109" t="str">
        <f>IFERROR(VLOOKUP(D5,DB!A:I,9,0),"")</f>
        <v>Latis</v>
      </c>
    </row>
    <row r="6" spans="1:13" ht="30.75">
      <c r="A6" s="109" t="s">
        <v>39133</v>
      </c>
      <c r="B6" s="109" t="str">
        <f>IFERROR(VLOOKUP(D6,DB!A:K,11,0),"")</f>
        <v>R5</v>
      </c>
      <c r="C6" s="109">
        <v>1</v>
      </c>
      <c r="D6" s="109" t="s">
        <v>38422</v>
      </c>
      <c r="E6" s="109" t="s">
        <v>39100</v>
      </c>
      <c r="F6" s="109"/>
      <c r="G6" s="111">
        <f ca="1">IFERROR(NOW()-F6,"")</f>
        <v>45985.684389814814</v>
      </c>
      <c r="H6" s="122">
        <v>45985.566388888888</v>
      </c>
      <c r="I6" s="109" t="str">
        <f>IFERROR(VLOOKUP(D6,DB!A:F,6,0),"")</f>
        <v>SCECO</v>
      </c>
      <c r="J6" s="109" t="str">
        <f>IFERROR(VLOOKUP(D6,DB!A:G,7,0),"")</f>
        <v>Good</v>
      </c>
      <c r="K6" s="109" t="s">
        <v>39134</v>
      </c>
      <c r="L6" s="109" t="str">
        <f>IFERROR(VLOOKUP(D6,DB!A:I,9,0),"")</f>
        <v>Latis</v>
      </c>
    </row>
    <row r="7" spans="1:13">
      <c r="A7" s="109"/>
      <c r="B7" s="109" t="str">
        <f>IFERROR(VLOOKUP(D7,DB!A:K,11,0),"")</f>
        <v/>
      </c>
      <c r="C7" s="109"/>
      <c r="D7" s="109"/>
      <c r="E7" s="109"/>
      <c r="F7" s="109"/>
      <c r="G7" s="111">
        <f ca="1">IFERROR(NOW()-F7,"")</f>
        <v>45985.684389814814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45985.684389814814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45985.684389814814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45985.684389814814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45985.684389814814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45985.684389814814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45985.684389814814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45985.684389814814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45985.684389814814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45985.684389814814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45985.684389814814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45985.684389814814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45985.684389814814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45985.684389814814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45985.684389814814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45985.684389814814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45985.684389814814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45985.684389814814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45985.684389814814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45985.684389814814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45985.684389814814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45985.684389814814</v>
      </c>
      <c r="H28" s="109"/>
      <c r="I28" s="109" t="str">
        <f>IFERROR(VLOOKUP(D28,DB!A:F,6,0),"")</f>
        <v/>
      </c>
      <c r="J28" s="109" t="str">
        <f>IFERROR(VLOOKUP(D28,DB!A:G,7,0),"")</f>
        <v/>
      </c>
      <c r="K28" s="109"/>
      <c r="L28" s="109" t="str">
        <f>IFERROR(VLOOKUP(D28,DB!A:I,9,0),"")</f>
        <v/>
      </c>
    </row>
    <row r="29" spans="1:12">
      <c r="A29" s="125"/>
      <c r="B29" s="125" t="str">
        <f>IFERROR(VLOOKUP(D29,DB!A:K,11,0),"")</f>
        <v/>
      </c>
      <c r="C29" s="125"/>
      <c r="D29" s="125"/>
      <c r="E29" s="125"/>
      <c r="F29" s="126"/>
      <c r="G29" s="111">
        <f ca="1">IFERROR(NOW()-F29,"")</f>
        <v>45985.684389814814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45985.684389814814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45985.684389814814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45985.684389814814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45985.684389814814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45985.684389814814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45985.684389814814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45985.684389814814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45985.684389814814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45985.684389814814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45985.684389814814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45985.684389814814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45985.684389814814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45985.684389814814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45985.684389814814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45985.684389814814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45985.684389814814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45985.684389814814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45985.684389814814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45985.684389814814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45985.684389814814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45985.684389814814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45985.684389814814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45985.684389814814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45985.684389814814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45985.684389814814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45985.684389814814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45985.684389814814</v>
      </c>
      <c r="H56" s="126"/>
      <c r="I56" s="125" t="str">
        <f>IFERROR(VLOOKUP(D56,DB!A:F,6,0),"")</f>
        <v/>
      </c>
      <c r="J56" s="125" t="str">
        <f>IFERROR(VLOOKUP(D56,DB!A:G,7,0),"")</f>
        <v/>
      </c>
      <c r="K56" s="125"/>
      <c r="L56" s="125" t="str">
        <f>IFERROR(VLOOKUP(D56,DB!A:I,9,0),"")</f>
        <v/>
      </c>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45985.684389814814</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45985.684389814814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45985.684389814814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45985.684389814814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45985.684389814814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45985.684389814814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45985.684389814814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45985.684389814814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45985.684389814814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45985.684389814814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45985.684389814814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45985.684389814814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45985.684389814814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45985.684389814814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45985.684389814814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45985.684389814814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45985.684389814814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45985.684389814814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45985.684389814814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45985.684389814814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45985.684389814814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45985.684389814814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45985.684389814814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45985.684389814814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45985.684389814814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45985.684389814814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45985.684389814814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45985.684389814814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45985.684389814814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45985.684389814814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45985.684389814814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45985.684389814814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45985.684389814814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45985.684389814814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45985.684389814814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45985.684389814814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45985.684389814814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45985.684389814814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45985.684389814814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45985.684389814814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45985.684389814814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45985.684389814814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45985.684389814814</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2025-11-24T13:25:31Z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