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71" documentId="13_ncr:1_{F6CB121F-512D-4AA6-A0C1-0FB36C537598}" xr6:coauthVersionLast="47" xr6:coauthVersionMax="47" xr10:uidLastSave="{7FA3929E-2BDA-4B2A-8E89-19DDC652F9D0}"/>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L9" i="6"/>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<sst xmlns="http://schemas.openxmlformats.org/spreadsheetml/2006/main" count="180312" uniqueCount="39129">
  <si>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</si>
  <si>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</si>
  <si>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</si>
  <si>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</si>
  <si>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</si>
  <si>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</si>
  <si>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</si>
  <si>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</si>
  <si>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</si>
  <si>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</si>
  <si>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</si>
  <si>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</si>
  <si>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</si>
  <si>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</si>
  <si>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</si>
  <si>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</si>
  <si>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</si>
  <si>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</si>
  <si>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</si>
  <si>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</si>
  <si>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</si>
  <si>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</si>
  <si>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</si>
  <si>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</si>
  <si>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</si>
  <si>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</si>
  <si>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</si>
  <si>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</si>
  <si>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</si>
  <si>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</si>
  <si>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</si>
  <si>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</si>
  <si>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</si>
  <si>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</si>
  <si>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</si>
  <si>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</si>
  <si>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</si>
  <si>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</si>
  <si>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</si>
  <si>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</si>
  <si>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</si>
  <si>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</si>
  <si>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</si>
  <si>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</si>
  <si>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</si>
  <si>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</si>
  <si>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</si>
  <si>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</si>
  <si>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</si>
  <si>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</si>
  <si>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</si>
  <si>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</si>
  <si>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</si>
  <si>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</si>
  <si>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</si>
  <si>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</si>
  <si>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</si>
  <si>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</si>
  <si>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</si>
  <si>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</si>
  <si>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</si>
  <si>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</si>
  <si>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</si>
  <si>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</si>
  <si>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</si>
  <si>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</si>
  <si>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</si>
  <si>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</si>
  <si>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</si>
  <si>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</si>
  <si>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</si>
  <si>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</si>
  <si>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</si>
  <si>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</si>
  <si>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</si>
  <si>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</si>
  <si>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</si>
  <si>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</si>
  <si>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</si>
  <si>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</si>
  <si>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</si>
  <si>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</si>
  <si>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</si>
  <si>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</si>
  <si>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</si>
  <si>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</si>
  <si>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</si>
  <si>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</si>
  <si>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</si>
  <si>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</si>
  <si>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</si>
  <si>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</si>
  <si>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</si>
  <si>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</si>
  <si>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</si>
  <si>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</si>
  <si>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</si>
  <si>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</si>
  <si>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</si>
  <si>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</si>
  <si>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</si>
  <si>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</si>
  <si>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</si>
  <si>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</si>
  <si>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</si>
  <si>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</si>
  <si>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</si>
  <si>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</si>
  <si>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</si>
  <si>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</si>
  <si>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</si>
  <si>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</si>
  <si>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</si>
  <si>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</si>
  <si>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</si>
  <si>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</si>
  <si>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</si>
  <si>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</si>
  <si>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</si>
  <si>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</si>
  <si>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</si>
  <si>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</si>
  <si>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</si>
  <si>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</si>
  <si>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</si>
  <si>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</si>
  <si>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</si>
  <si>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</si>
  <si>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</si>
  <si>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</si>
  <si>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</si>
  <si>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</si>
  <si>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</si>
  <si>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</si>
  <si>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</si>
  <si>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</si>
  <si>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</si>
  <si>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</si>
  <si>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</si>
  <si>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</si>
  <si>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</si>
  <si>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</si>
  <si>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</si>
  <si>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</si>
  <si>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</si>
  <si>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</si>
  <si>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</si>
  <si>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</si>
  <si>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</si>
  <si>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</si>
  <si>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</si>
  <si>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</si>
  <si>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</si>
  <si>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</si>
  <si>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</si>
  <si>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</si>
  <si>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</si>
  <si>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</si>
  <si>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</si>
  <si>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</si>
  <si>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</si>
  <si>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</si>
  <si>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</si>
  <si>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</si>
  <si>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</si>
  <si>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</si>
  <si>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</si>
  <si>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</si>
  <si>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</si>
  <si>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</si>
  <si>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</si>
  <si>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</si>
  <si>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</si>
  <si>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</si>
  <si>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</si>
  <si>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</si>
  <si>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</si>
  <si>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</si>
  <si>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</si>
  <si>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</si>
  <si>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</si>
  <si>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</si>
  <si>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</si>
  <si>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</si>
  <si>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</si>
  <si>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</si>
  <si>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</si>
  <si>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</si>
  <si>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</si>
  <si>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</si>
  <si>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</si>
  <si>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</si>
  <si>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</si>
  <si>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</si>
  <si>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</si>
  <si>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</si>
  <si>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</si>
  <si>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</si>
  <si>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</si>
  <si>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</si>
  <si>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</si>
  <si>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</si>
  <si>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</si>
  <si>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</si>
  <si>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</si>
  <si>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</si>
  <si>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</si>
  <si>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</si>
  <si>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</si>
  <si>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</si>
  <si>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</si>
  <si>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</si>
  <si>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</si>
  <si>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</si>
  <si>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</si>
  <si>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</si>
  <si>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</si>
  <si>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</si>
  <si>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</si>
  <si>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</si>
  <si>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</si>
  <si>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</si>
  <si>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</si>
  <si>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</si>
  <si>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</si>
  <si>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</si>
  <si>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</si>
  <si>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</si>
  <si>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</si>
  <si>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</si>
  <si>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</si>
  <si>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</si>
  <si>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</si>
  <si>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</si>
  <si>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</si>
  <si>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</si>
  <si>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</si>
  <si>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</si>
  <si>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</si>
  <si>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</si>
  <si>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</si>
  <si>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</si>
  <si>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</si>
  <si>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</si>
  <si>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</si>
  <si>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</si>
  <si>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</si>
  <si>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</si>
  <si>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</si>
  <si>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</si>
  <si>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</si>
  <si>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</si>
  <si>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</si>
  <si>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</si>
  <si>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</si>
  <si>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</si>
  <si>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</si>
  <si>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</si>
  <si>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</si>
  <si>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</si>
  <si>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</si>
  <si>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</si>
  <si>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</si>
  <si>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</si>
  <si>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</si>
  <si>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</si>
  <si>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</si>
  <si>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</si>
  <si>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</si>
  <si>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</si>
  <si>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</si>
  <si>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</si>
  <si>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</si>
  <si>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</si>
  <si>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</si>
  <si>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</si>
  <si>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</si>
  <si>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</si>
  <si>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</si>
  <si>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</si>
  <si>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</si>
  <si>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</si>
  <si>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</si>
  <si>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</si>
  <si>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</si>
  <si>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</si>
  <si>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</si>
  <si>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</si>
  <si>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</si>
  <si>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</si>
  <si>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</si>
  <si>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</si>
  <si>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</si>
  <si>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</si>
  <si>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</si>
  <si>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</si>
  <si>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</si>
  <si>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</si>
  <si>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</si>
  <si>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</si>
  <si>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</si>
  <si>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</si>
  <si>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</si>
  <si>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</si>
  <si>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</si>
  <si>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</si>
  <si>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</si>
  <si>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</si>
  <si>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</si>
  <si>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</si>
  <si>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</si>
  <si>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</si>
  <si>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</si>
  <si>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</si>
  <si>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</si>
  <si>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</si>
  <si>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</si>
  <si>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</si>
  <si>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</si>
  <si>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</si>
  <si>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</si>
  <si>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</si>
  <si>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</si>
  <si>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</si>
  <si>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</si>
  <si>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</si>
  <si>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</si>
  <si>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</si>
  <si>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</si>
  <si>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</si>
  <si>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</si>
  <si>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</si>
  <si>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</si>
  <si>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</si>
  <si>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</si>
  <si>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</si>
  <si>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</si>
  <si>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</si>
  <si>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</si>
  <si>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</si>
  <si>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</si>
  <si>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</si>
  <si>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</si>
  <si>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</si>
  <si>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</si>
  <si>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</si>
  <si>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</si>
  <si>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</si>
  <si>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</si>
  <si>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</si>
  <si>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</si>
  <si>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</si>
  <si>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</si>
  <si>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</si>
  <si>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</si>
  <si>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</si>
  <si>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</si>
  <si>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</si>
  <si>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</si>
  <si>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</si>
  <si>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</si>
  <si>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</si>
  <si>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</si>
  <si>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</si>
  <si>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</si>
  <si>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</si>
  <si>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</si>
  <si>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</si>
  <si>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</si>
  <si>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</si>
  <si>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</si>
  <si>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</si>
  <si>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</si>
  <si>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</si>
  <si>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</si>
  <si>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</si>
  <si>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</si>
  <si>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</si>
  <si>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</si>
  <si>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</si>
  <si>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</si>
  <si>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</si>
  <si>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</si>
  <si>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</si>
  <si>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</si>
  <si>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</si>
  <si>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</si>
  <si>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</si>
  <si>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</si>
  <si>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</si>
  <si>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</si>
  <si>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</si>
  <si>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</si>
  <si>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</si>
  <si>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</si>
  <si>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</si>
  <si>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</si>
  <si>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</si>
  <si>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</si>
  <si>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</si>
  <si>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</si>
  <si>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</si>
  <si>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</si>
  <si>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</si>
  <si>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</si>
  <si>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</si>
  <si>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</si>
  <si>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</si>
  <si>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</si>
  <si>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</si>
  <si>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</si>
  <si>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</si>
  <si>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</si>
  <si>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</si>
  <si>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</si>
  <si>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</si>
  <si>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</si>
  <si>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</si>
  <si>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</si>
  <si>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</si>
  <si>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</si>
  <si>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</si>
  <si>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</si>
  <si>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</si>
  <si>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</si>
  <si>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</si>
  <si>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</si>
  <si>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</si>
  <si>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</si>
  <si>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</si>
  <si>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</si>
  <si>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</si>
  <si>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</si>
  <si>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</si>
  <si>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</si>
  <si>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</si>
  <si>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</si>
  <si>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</si>
  <si>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</si>
  <si>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</si>
  <si>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</si>
  <si>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</si>
  <si>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</si>
  <si>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</si>
  <si>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</si>
  <si>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</si>
  <si>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</si>
  <si>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</si>
  <si>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</si>
  <si>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</si>
  <si>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</si>
  <si>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</si>
  <si>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</si>
  <si>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</si>
  <si>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</si>
  <si>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</si>
  <si>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</si>
  <si>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</si>
  <si>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</si>
  <si>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</si>
  <si>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</si>
  <si>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</si>
  <si>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</si>
  <si>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</si>
  <si>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</si>
  <si>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</si>
  <si>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</si>
  <si>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</si>
  <si>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</si>
  <si>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</si>
  <si>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</si>
  <si>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</si>
  <si>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</si>
  <si>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</si>
  <si>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</si>
  <si>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</si>
  <si>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</si>
  <si>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</si>
  <si>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</si>
  <si>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</si>
  <si>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</si>
  <si>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</si>
  <si>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</si>
  <si>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</si>
  <si>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</si>
  <si>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</si>
  <si>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</si>
  <si>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</si>
  <si>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</si>
  <si>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</si>
  <si>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</si>
  <si>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</si>
  <si>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</si>
  <si>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</si>
  <si>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</si>
  <si>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</si>
  <si>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</si>
  <si>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</si>
  <si>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</si>
  <si>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</si>
  <si>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</si>
  <si>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</si>
  <si>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</si>
  <si>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</si>
  <si>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</si>
  <si>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</si>
  <si>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</si>
  <si>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</si>
  <si>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</si>
  <si>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</si>
  <si>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</si>
  <si>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</si>
  <si>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</si>
  <si>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</si>
  <si>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</si>
  <si>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</si>
  <si>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</si>
  <si>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</si>
  <si>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</si>
  <si>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</si>
  <si>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</si>
  <si>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</si>
  <si>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</si>
  <si>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</si>
  <si>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</si>
  <si>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</si>
  <si>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</si>
  <si>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</si>
  <si>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</si>
  <si>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</si>
  <si>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</si>
  <si>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</si>
  <si>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</si>
  <si>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</si>
  <si>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</si>
  <si>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</si>
  <si>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</si>
  <si>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</si>
  <si>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</si>
  <si>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</si>
  <si>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</si>
  <si>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</si>
  <si>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</si>
  <si>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</si>
  <si>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</si>
  <si>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</si>
  <si>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</si>
  <si>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</si>
  <si>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</si>
  <si>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</si>
  <si>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</si>
  <si>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</si>
  <si>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</si>
  <si>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</si>
  <si>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</si>
  <si>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</si>
  <si>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</si>
  <si>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</si>
  <si>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</si>
  <si>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</si>
  <si>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</si>
  <si>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</si>
  <si>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</si>
  <si>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</si>
  <si>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</si>
  <si>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</si>
  <si>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</si>
  <si>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</si>
  <si>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</si>
  <si>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</si>
  <si>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</si>
  <si>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</si>
  <si>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</si>
  <si>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</si>
  <si>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</si>
  <si>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</si>
  <si>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</si>
  <si>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</si>
  <si>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</si>
  <si>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</si>
  <si>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</si>
  <si>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</si>
  <si>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</si>
  <si>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</si>
  <si>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</si>
  <si>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</si>
  <si>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</si>
  <si>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</si>
  <si>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</si>
  <si>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</si>
  <si>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</si>
  <si>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</si>
  <si>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</si>
  <si>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</si>
  <si>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</si>
  <si>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</si>
  <si>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</si>
  <si>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</si>
  <si>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</si>
  <si>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</si>
  <si>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</si>
  <si>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</si>
  <si>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</si>
  <si>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</si>
  <si>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</si>
  <si>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</si>
  <si>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</si>
  <si>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</si>
  <si>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</si>
  <si>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</si>
  <si>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</si>
  <si>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</si>
  <si>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</si>
  <si>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</si>
  <si>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</si>
  <si>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</si>
  <si>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</si>
  <si>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</si>
  <si>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</si>
  <si>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</si>
  <si>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</si>
  <si>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</si>
  <si>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</si>
  <si>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</si>
  <si>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</si>
  <si>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</si>
  <si>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</si>
  <si>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</si>
  <si>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</si>
  <si>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</si>
  <si>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</si>
  <si>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</si>
  <si>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</si>
  <si>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</si>
  <si>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</si>
  <si>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</si>
  <si>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</si>
  <si>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</si>
  <si>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</si>
  <si>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</si>
  <si>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</si>
  <si>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</si>
  <si>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</si>
  <si>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</si>
  <si>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</si>
  <si>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</si>
  <si>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</si>
  <si>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</si>
  <si>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</si>
  <si>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</si>
  <si>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</si>
  <si>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</si>
  <si>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</si>
  <si>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</si>
  <si>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</si>
  <si>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</si>
  <si>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</si>
  <si>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</si>
  <si>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</si>
  <si>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</si>
  <si>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</si>
  <si>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</si>
  <si>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</si>
  <si>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</si>
  <si>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</si>
  <si>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</si>
  <si>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</si>
  <si>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</si>
  <si>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</si>
  <si>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</si>
  <si>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</si>
  <si>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</si>
  <si>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</si>
  <si>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</si>
  <si>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</si>
  <si>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</si>
  <si>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</si>
  <si>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</si>
  <si>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</si>
  <si>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</si>
  <si>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</si>
  <si>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</si>
  <si>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</si>
  <si>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</si>
  <si>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</si>
  <si>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</si>
  <si>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</si>
  <si>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</si>
  <si>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</si>
  <si>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</si>
  <si>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</si>
  <si>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</si>
  <si>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</si>
  <si>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</si>
  <si>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</si>
  <si>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</si>
  <si>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</si>
  <si>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</si>
  <si>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</si>
  <si>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</si>
  <si>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</si>
  <si>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</si>
  <si>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</si>
  <si>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</si>
  <si>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</si>
  <si>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</si>
  <si>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</si>
  <si>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</si>
  <si>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</si>
  <si>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</si>
  <si>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</si>
  <si>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</si>
  <si>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</si>
  <si>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</si>
  <si>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</si>
  <si>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</si>
  <si>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</si>
  <si>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</si>
  <si>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</si>
  <si>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</si>
  <si>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</si>
  <si>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</si>
  <si>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</si>
  <si>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</si>
  <si>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</si>
  <si>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</si>
  <si>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</si>
  <si>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</si>
  <si>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</si>
  <si>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</si>
  <si>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</si>
  <si>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</si>
  <si>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</si>
  <si>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</si>
  <si>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</si>
  <si>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</si>
  <si>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</si>
  <si>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</si>
  <si>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</si>
  <si>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</si>
  <si>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</si>
  <si>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</si>
  <si>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</si>
  <si>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</si>
  <si>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</si>
  <si>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</si>
  <si>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</si>
  <si>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</si>
  <si>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</si>
  <si>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</si>
  <si>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</si>
  <si>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</si>
  <si>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</si>
  <si>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</si>
  <si>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</si>
  <si>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</si>
  <si>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</si>
  <si>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</si>
  <si>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</si>
  <si>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</si>
  <si>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</si>
  <si>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</si>
  <si>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</si>
  <si>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</si>
  <si>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</si>
  <si>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</si>
  <si>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</si>
  <si>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</si>
  <si>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</si>
  <si>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</si>
  <si>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</si>
  <si>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</si>
  <si>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</si>
  <si>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</si>
  <si>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</si>
  <si>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</si>
  <si>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</si>
  <si>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</si>
  <si>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</si>
  <si>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</si>
  <si>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</si>
  <si>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</si>
  <si>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</si>
  <si>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</si>
  <si>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</si>
  <si>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</si>
  <si>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</si>
  <si>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</si>
  <si>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</si>
  <si>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</si>
  <si>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</si>
  <si>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</si>
  <si>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</si>
  <si>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</si>
  <si>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</si>
  <si>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</si>
  <si>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</si>
  <si>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</si>
  <si>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</si>
  <si>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</si>
  <si>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</si>
  <si>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</si>
  <si>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</si>
  <si>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</si>
  <si>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</si>
  <si>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</si>
  <si>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</si>
  <si>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</si>
  <si>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</si>
  <si>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</si>
  <si>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</si>
  <si>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</si>
  <si>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</si>
  <si>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</si>
  <si>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</si>
  <si>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</si>
  <si>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</si>
  <si>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</si>
  <si>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</si>
  <si>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</si>
  <si>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</si>
  <si>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</si>
  <si>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</si>
  <si>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</si>
  <si>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</si>
  <si>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</si>
  <si>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</si>
  <si>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</si>
  <si>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</si>
  <si>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</si>
  <si>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</si>
  <si>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</si>
  <si>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</si>
  <si>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</si>
  <si>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</si>
  <si>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</si>
  <si>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</si>
  <si>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</si>
  <si>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</si>
  <si>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</si>
  <si>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</si>
  <si>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</si>
  <si>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</si>
  <si>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</si>
  <si>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</si>
  <si>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</si>
  <si>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</si>
  <si>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</si>
  <si>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</si>
  <si>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</si>
  <si>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</si>
  <si>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</si>
  <si>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</si>
  <si>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</si>
  <si>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</si>
  <si>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</si>
  <si>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</si>
  <si>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</si>
  <si>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</si>
  <si>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</si>
  <si>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</si>
  <si>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</si>
  <si>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</si>
  <si>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</si>
  <si>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</si>
  <si>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</si>
  <si>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</si>
  <si>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</si>
  <si>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</si>
  <si>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</si>
  <si>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</si>
  <si>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</si>
  <si>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</si>
  <si>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</si>
  <si>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</si>
  <si>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</si>
  <si>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</si>
  <si>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</si>
  <si>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</si>
  <si>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</si>
  <si>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</si>
  <si>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</si>
  <si>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</si>
  <si>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</si>
  <si>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</si>
  <si>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</si>
  <si>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</si>
  <si>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</si>
  <si>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</si>
  <si>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</si>
  <si>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</si>
  <si>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</si>
  <si>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</si>
  <si>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</si>
  <si>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</si>
  <si>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</si>
  <si>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</si>
  <si>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</si>
  <si>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</si>
  <si>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</si>
  <si>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</si>
  <si>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</si>
  <si>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</si>
  <si>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</si>
  <si>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</si>
  <si>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</si>
  <si>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</si>
  <si>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</si>
  <si>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</si>
  <si>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</si>
  <si>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</si>
  <si>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</si>
  <si>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</si>
  <si>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</si>
  <si>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</si>
  <si>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</si>
  <si>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</si>
  <si>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</si>
  <si>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</si>
  <si>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</si>
  <si>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</si>
  <si>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</si>
  <si>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</si>
  <si>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</si>
  <si>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</si>
  <si>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</si>
  <si>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</si>
  <si>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</si>
  <si>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</si>
  <si>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</si>
  <si>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</si>
  <si>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</si>
  <si>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</si>
  <si>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</si>
  <si>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</si>
  <si>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</si>
  <si>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</si>
  <si>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</si>
  <si>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</si>
  <si>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</si>
  <si>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</si>
  <si>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</si>
  <si>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</si>
  <si>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</si>
  <si>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</si>
  <si>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</si>
  <si>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</si>
  <si>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</si>
  <si>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</si>
  <si>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</si>
  <si>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</si>
  <si>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</si>
  <si>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</si>
  <si>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</si>
  <si>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</si>
  <si>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</si>
  <si>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</si>
  <si>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</si>
  <si>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</si>
  <si>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</si>
  <si>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</si>
  <si>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</si>
  <si>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</si>
  <si>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</si>
  <si>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</si>
  <si>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</si>
  <si>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</si>
  <si>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</si>
  <si>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</si>
  <si>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</si>
  <si>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</si>
  <si>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</si>
  <si>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</si>
  <si>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</si>
  <si>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</si>
  <si>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</si>
  <si>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</si>
  <si>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</si>
  <si>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</si>
  <si>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</si>
  <si>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</si>
  <si>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</si>
  <si>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</si>
  <si>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</si>
  <si>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</si>
  <si>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</si>
  <si>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</si>
  <si>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</si>
  <si>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</si>
  <si>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</si>
  <si>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</si>
  <si>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</si>
  <si>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</si>
  <si>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</si>
  <si>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</si>
  <si>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</si>
  <si>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</si>
  <si>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</si>
  <si>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</si>
  <si>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</si>
  <si>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</si>
  <si>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</si>
  <si>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</si>
  <si>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</si>
  <si>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</si>
  <si>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</si>
  <si>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</si>
  <si>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</si>
  <si>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</si>
  <si>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</si>
  <si>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</si>
  <si>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</si>
  <si>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</si>
  <si>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</si>
  <si>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</si>
  <si>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</si>
  <si>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</si>
  <si>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</si>
  <si>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</si>
  <si>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</si>
  <si>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</si>
  <si>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</si>
  <si>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</si>
  <si>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</si>
  <si>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</si>
  <si>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</si>
  <si>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</si>
  <si>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</si>
  <si>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</si>
  <si>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</si>
  <si>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</si>
  <si>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</si>
  <si>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</si>
  <si>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</si>
  <si>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</si>
  <si>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</si>
  <si>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</si>
  <si>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</si>
  <si>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</si>
  <si>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</si>
  <si>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</si>
  <si>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</si>
  <si>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</si>
  <si>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</si>
  <si>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</si>
  <si>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</si>
  <si>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</si>
  <si>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</si>
  <si>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</si>
  <si>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</si>
  <si>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</si>
  <si>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</si>
  <si>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</si>
  <si>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</si>
  <si>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</si>
  <si>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</si>
  <si>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</si>
  <si>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</si>
  <si>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</si>
  <si>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</si>
  <si>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</si>
  <si>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</si>
  <si>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</si>
  <si>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</si>
  <si>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</si>
  <si>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</si>
  <si>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</si>
  <si>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</si>
  <si>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</si>
  <si>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</si>
  <si>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</si>
  <si>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</si>
  <si>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</si>
  <si>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</si>
  <si>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</si>
  <si>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</si>
  <si>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</si>
  <si>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</si>
  <si>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</si>
  <si>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</si>
  <si>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</si>
  <si>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</si>
  <si>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</si>
  <si>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</si>
  <si>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</si>
  <si>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</si>
  <si>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</si>
  <si>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</si>
  <si>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</si>
  <si>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</si>
  <si>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</si>
  <si>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</si>
  <si>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</si>
  <si>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</si>
  <si>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</si>
  <si>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</si>
  <si>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</si>
  <si>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</si>
  <si>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</si>
  <si>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</si>
  <si>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</si>
  <si>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</si>
  <si>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</si>
  <si>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</si>
  <si>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</si>
  <si>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</si>
  <si>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</si>
  <si>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</si>
  <si>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</si>
  <si>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</si>
  <si>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</si>
  <si>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</si>
  <si>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</si>
  <si>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</si>
  <si>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</si>
  <si>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</si>
  <si>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</si>
  <si>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</si>
  <si>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</si>
  <si>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</si>
  <si>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</si>
  <si>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</si>
  <si>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</si>
  <si>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</si>
  <si>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</si>
  <si>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</si>
  <si>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</si>
  <si>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</si>
  <si>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</si>
  <si>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</si>
  <si>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</si>
  <si>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</si>
  <si>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</si>
  <si>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</si>
  <si>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</si>
  <si>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</si>
  <si>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</si>
  <si>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</si>
  <si>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</si>
  <si>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</si>
  <si>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</si>
  <si>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</si>
  <si>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</si>
  <si>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</si>
  <si>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</si>
  <si>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</si>
  <si>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</si>
  <si>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</si>
  <si>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</si>
  <si>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</si>
  <si>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</si>
  <si>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</si>
  <si>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</si>
  <si>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</si>
  <si>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</si>
  <si>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</si>
  <si>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</si>
  <si>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</si>
  <si>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</si>
  <si>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</si>
  <si>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</si>
  <si>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</si>
  <si>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</si>
  <si>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</si>
  <si>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</si>
  <si>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</si>
  <si>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</si>
  <si>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</si>
  <si>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</si>
  <si>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</si>
  <si>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</si>
  <si>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</si>
  <si>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</si>
  <si>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</si>
  <si>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</si>
  <si>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</si>
  <si>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</si>
  <si>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</si>
  <si>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</si>
  <si>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</si>
  <si>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</si>
  <si>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</si>
  <si>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</si>
  <si>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</si>
  <si>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</si>
  <si>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</si>
  <si>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</si>
  <si>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</si>
  <si>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</si>
  <si>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</si>
  <si>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</si>
  <si>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</si>
  <si>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</si>
  <si>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</si>
  <si>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</si>
  <si>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</si>
  <si>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</si>
  <si>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</si>
  <si>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</si>
  <si>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</si>
  <si>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</si>
  <si>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</si>
  <si>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</si>
  <si>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</si>
  <si>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</si>
  <si>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</si>
  <si>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</si>
  <si>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</si>
  <si>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</si>
  <si>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</si>
  <si>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</si>
  <si>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</si>
  <si>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</si>
  <si>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</si>
  <si>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</si>
  <si>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</si>
  <si>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</si>
  <si>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</si>
  <si>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</si>
  <si>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</si>
  <si>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</si>
  <si>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</si>
  <si>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</si>
  <si>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</si>
  <si>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</si>
  <si>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</si>
  <si>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</si>
  <si>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</si>
  <si>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</si>
  <si>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</si>
  <si>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</si>
  <si>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</si>
  <si>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</si>
  <si>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</si>
  <si>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</si>
  <si>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</si>
  <si>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</si>
  <si>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</si>
  <si>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</si>
  <si>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</si>
  <si>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</si>
  <si>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</si>
  <si>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</si>
  <si>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</si>
  <si>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</si>
  <si>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</si>
  <si>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</si>
  <si>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</si>
  <si>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</si>
  <si>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</si>
  <si>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</si>
  <si>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</si>
  <si>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</si>
  <si>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</si>
  <si>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</si>
  <si>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</si>
  <si>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</si>
  <si>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</si>
  <si>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</si>
  <si>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</si>
  <si>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</si>
  <si>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</si>
  <si>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</si>
  <si>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</si>
  <si>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</si>
  <si>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</si>
  <si>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</si>
  <si>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</si>
  <si>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</si>
  <si>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</si>
  <si>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</si>
  <si>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</si>
  <si>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</si>
  <si>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</si>
  <si>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</si>
  <si>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</si>
  <si>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</si>
  <si>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</si>
  <si>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</si>
  <si>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</si>
  <si>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</si>
  <si>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</si>
  <si>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</si>
  <si>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</si>
  <si>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</si>
  <si>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</si>
  <si>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</si>
  <si>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</si>
  <si>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</si>
  <si>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</si>
  <si>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</si>
  <si>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</si>
  <si>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</si>
  <si>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</si>
  <si>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</si>
  <si>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</si>
  <si>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</si>
  <si>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</si>
  <si>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</si>
  <si>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</si>
  <si>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</si>
  <si>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</si>
  <si>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</si>
  <si>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</si>
  <si>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</si>
  <si>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</si>
  <si>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</si>
  <si>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</si>
  <si>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</si>
  <si>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</si>
  <si>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</si>
  <si>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</si>
  <si>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</si>
  <si>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</si>
  <si>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</si>
  <si>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</si>
  <si>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</si>
  <si>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</si>
  <si>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</si>
  <si>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</si>
  <si>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</si>
  <si>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</si>
  <si>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</si>
  <si>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</si>
  <si>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</si>
  <si>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</si>
  <si>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</si>
  <si>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</si>
  <si>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</si>
  <si>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</si>
  <si>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</si>
  <si>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</si>
  <si>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</si>
  <si>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</si>
  <si>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</si>
  <si>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</si>
  <si>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</si>
  <si>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</si>
  <si>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</si>
  <si>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</si>
  <si>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</si>
  <si>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</si>
  <si>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</si>
  <si>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</si>
  <si>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</si>
  <si>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</si>
  <si>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</si>
  <si>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</si>
  <si>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</si>
  <si>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</si>
  <si>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</si>
  <si>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</si>
  <si>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</si>
  <si>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</si>
  <si>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</si>
  <si>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</si>
  <si>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</si>
  <si>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</si>
  <si>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</si>
  <si>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</si>
  <si>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</si>
  <si>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</si>
  <si>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</si>
  <si>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</si>
  <si>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</si>
  <si>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</si>
  <si>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</si>
  <si>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</si>
  <si>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</si>
  <si>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</si>
  <si>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</si>
  <si>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</si>
  <si>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</si>
  <si>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</si>
  <si>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</si>
  <si>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</si>
  <si>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</si>
  <si>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</si>
  <si>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</si>
  <si>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</si>
  <si>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</si>
  <si>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</si>
  <si>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</si>
  <si>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</si>
  <si>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</si>
  <si>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</si>
  <si>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</si>
  <si>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</si>
  <si>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</si>
  <si>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</si>
  <si>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</si>
  <si>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</si>
  <si>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</si>
  <si>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</si>
  <si>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</si>
  <si>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</si>
  <si>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</si>
  <si>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</si>
  <si>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</si>
  <si>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</si>
  <si>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</si>
  <si>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</si>
  <si>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</si>
  <si>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</si>
  <si>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</si>
  <si>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</si>
  <si>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</si>
  <si>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</si>
  <si>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</si>
  <si>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</si>
  <si>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</si>
  <si>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</si>
  <si>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</si>
  <si>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</si>
  <si>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</si>
  <si>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</si>
  <si>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</si>
  <si>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</si>
  <si>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</si>
  <si>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</si>
  <si>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</si>
  <si>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</si>
  <si>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</si>
  <si>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</si>
  <si>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</si>
  <si>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</si>
  <si>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</si>
  <si>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</si>
  <si>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</si>
  <si>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</si>
  <si>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</si>
  <si>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</si>
  <si>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</si>
  <si>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</si>
  <si>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</si>
  <si>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</si>
  <si>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</si>
  <si>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</si>
  <si>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</si>
  <si>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</si>
  <si>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</si>
  <si>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</si>
  <si>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</si>
  <si>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</si>
  <si>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</si>
  <si>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</si>
  <si>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</si>
  <si>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</si>
  <si>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</si>
  <si>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</si>
  <si>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</si>
  <si>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</si>
  <si>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</si>
  <si>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</si>
  <si>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</si>
  <si>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</si>
  <si>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</si>
  <si>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</si>
  <si>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</si>
  <si>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</si>
  <si>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</si>
  <si>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</si>
  <si>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</si>
  <si>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</si>
  <si>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</si>
  <si>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</si>
  <si>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</si>
  <si>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</si>
  <si>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</si>
  <si>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</si>
  <si>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</si>
  <si>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</si>
  <si>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</si>
  <si>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</si>
  <si>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</si>
  <si>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</si>
  <si>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</si>
  <si>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</si>
  <si>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</si>
  <si>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</si>
  <si>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</si>
  <si>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</si>
  <si>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</si>
  <si>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</si>
  <si>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</si>
  <si>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</si>
  <si>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</si>
  <si>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</si>
  <si>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</si>
  <si>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</si>
  <si>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</si>
  <si>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</si>
  <si>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</si>
  <si>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</si>
  <si>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</si>
  <si>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</si>
  <si>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</si>
  <si>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</si>
  <si>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</si>
  <si>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</si>
  <si>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</si>
  <si>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</si>
  <si>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</si>
  <si>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</si>
  <si>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</si>
  <si>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</si>
  <si>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</si>
  <si>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</si>
  <si>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</si>
  <si>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</si>
  <si>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</si>
  <si>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</si>
  <si>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</si>
  <si>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</si>
  <si>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</si>
  <si>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</si>
  <si>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</si>
  <si>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</si>
  <si>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</si>
  <si>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</si>
  <si>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</si>
  <si>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</si>
  <si>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</si>
  <si>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</si>
  <si>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</si>
  <si>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</si>
  <si>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</si>
  <si>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</si>
  <si>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</si>
  <si>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</si>
  <si>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</si>
  <si>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</si>
  <si>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</si>
  <si>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</si>
  <si>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</si>
  <si>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</si>
  <si>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</si>
  <si>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</si>
  <si>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</si>
  <si>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</si>
  <si>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</si>
  <si>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</si>
  <si>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</si>
  <si>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</si>
  <si>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</si>
  <si>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</si>
  <si>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</si>
  <si>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</si>
  <si>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</si>
  <si>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</si>
  <si>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</si>
  <si>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</si>
  <si>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</si>
  <si>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</si>
  <si>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</si>
  <si>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</si>
  <si>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</si>
  <si>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</si>
  <si>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</si>
  <si>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</si>
  <si>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</si>
  <si>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</si>
  <si>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</si>
  <si>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</si>
  <si>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</si>
  <si>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</si>
  <si>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</si>
  <si>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</si>
  <si>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</si>
  <si>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</si>
  <si>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</si>
  <si>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</si>
  <si>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</si>
  <si>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</si>
  <si>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</si>
  <si>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</si>
  <si>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</si>
  <si>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</si>
  <si>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</si>
  <si>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</si>
  <si>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</si>
  <si>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</si>
  <si>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</si>
  <si>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</si>
  <si>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</si>
  <si>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</si>
  <si>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</si>
  <si>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</si>
  <si>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</si>
  <si>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</si>
  <si>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</si>
  <si>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</si>
  <si>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</si>
  <si>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</si>
  <si>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</si>
  <si>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</si>
  <si>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</si>
  <si>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</si>
  <si>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</si>
  <si>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</si>
  <si>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</si>
  <si>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</si>
  <si>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</si>
  <si>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</si>
  <si>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</si>
  <si>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</si>
  <si>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</si>
  <si>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</si>
  <si>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</si>
  <si>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</si>
  <si>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</si>
  <si>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</si>
  <si>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</si>
  <si>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</si>
  <si>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</si>
  <si>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</si>
  <si>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</si>
  <si>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</si>
  <si>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</si>
  <si>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</si>
  <si>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</si>
  <si>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</si>
  <si>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</si>
  <si>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</si>
  <si>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</si>
  <si>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</si>
  <si>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</si>
  <si>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</si>
  <si>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</si>
  <si>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</si>
  <si>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</si>
  <si>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</si>
  <si>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</si>
  <si>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</si>
  <si>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</si>
  <si>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</si>
  <si>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</si>
  <si>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</si>
  <si>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</si>
  <si>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</si>
  <si>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</si>
  <si>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</si>
  <si>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</si>
  <si>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</si>
  <si>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</si>
  <si>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</si>
  <si>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</si>
  <si>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</si>
  <si>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</si>
  <si>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</si>
  <si>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</si>
  <si>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</si>
  <si>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</si>
  <si>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</si>
  <si>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</si>
  <si>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</si>
  <si>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</si>
  <si>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</si>
  <si>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</si>
  <si>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</si>
  <si>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</si>
  <si>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</si>
  <si>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</si>
  <si>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</si>
  <si>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</si>
  <si>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</si>
  <si>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</si>
  <si>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</si>
  <si>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</si>
  <si>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</si>
  <si>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</si>
  <si>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</si>
  <si>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</si>
  <si>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</si>
  <si>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</si>
  <si>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</si>
  <si>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</si>
  <si>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</si>
  <si>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</si>
  <si>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</si>
  <si>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</si>
  <si>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</si>
  <si>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</si>
  <si>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</si>
  <si>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</si>
  <si>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</si>
  <si>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</si>
  <si>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</si>
  <si>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</si>
  <si>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</si>
  <si>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</si>
  <si>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</si>
  <si>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</si>
  <si>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</si>
  <si>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</si>
  <si>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</si>
  <si>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</si>
  <si>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</si>
  <si>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</si>
  <si>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</si>
  <si>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</si>
  <si>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</si>
  <si>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</si>
  <si>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</si>
  <si>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</si>
  <si>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</si>
  <si>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</si>
  <si>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</si>
  <si>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</si>
  <si>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</si>
  <si>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</si>
  <si>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</si>
  <si>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</si>
  <si>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</si>
  <si>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</si>
  <si>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</si>
  <si>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</si>
  <si>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</si>
  <si>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</si>
  <si>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</si>
  <si>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</si>
  <si>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</si>
  <si>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</si>
  <si>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</si>
  <si>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</si>
  <si>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</si>
  <si>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</si>
  <si>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</si>
  <si>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</si>
  <si>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</si>
  <si>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</si>
  <si>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</si>
  <si>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</si>
  <si>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</si>
  <si>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</si>
  <si>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</si>
  <si>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</si>
  <si>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</si>
  <si>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</si>
  <si>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</si>
  <si>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</si>
  <si>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</si>
  <si>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</si>
  <si>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</si>
  <si>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</si>
  <si>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</si>
  <si>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</si>
  <si>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</si>
  <si>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</si>
  <si>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</si>
  <si>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</si>
  <si>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</si>
  <si>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</si>
  <si>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</si>
  <si>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</si>
  <si>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</si>
  <si>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</si>
  <si>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</si>
  <si>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</si>
  <si>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</si>
  <si>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</si>
  <si>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</si>
  <si>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</si>
  <si>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</si>
  <si>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</si>
  <si>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</si>
  <si>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</si>
  <si>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</si>
  <si>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</si>
  <si>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</si>
  <si>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</si>
  <si>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</si>
  <si>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</si>
  <si>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</si>
  <si>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</si>
  <si>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</si>
  <si>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</si>
  <si>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</si>
  <si>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</si>
  <si>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</si>
  <si>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</si>
  <si>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</si>
  <si>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</si>
  <si>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</si>
  <si>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</si>
  <si>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</si>
  <si>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</si>
  <si>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</si>
  <si>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</si>
  <si>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</si>
  <si>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</si>
  <si>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</si>
  <si>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</si>
  <si>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</si>
  <si>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</si>
  <si>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</si>
  <si>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</si>
  <si>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</si>
  <si>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</si>
  <si>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</si>
  <si>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</si>
  <si>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</si>
  <si>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</si>
  <si>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</si>
  <si>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</si>
  <si>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</si>
  <si>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</si>
  <si>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</si>
  <si>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</si>
  <si>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</si>
  <si>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</si>
  <si>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</si>
  <si>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</si>
  <si>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</si>
  <si>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</si>
  <si>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</si>
  <si>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</si>
  <si>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</si>
  <si>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</si>
  <si>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</si>
  <si>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</si>
  <si>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</si>
  <si>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</si>
  <si>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</si>
  <si>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</si>
  <si>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</si>
  <si>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</si>
  <si>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</si>
  <si>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</si>
  <si>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</si>
  <si>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</si>
  <si>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</si>
  <si>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</si>
  <si>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</si>
  <si>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</si>
  <si>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</si>
  <si>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</si>
  <si>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</si>
  <si>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</si>
  <si>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</si>
  <si>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</si>
  <si>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</si>
  <si>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</si>
  <si>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</si>
  <si>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</si>
  <si>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</si>
  <si>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</si>
  <si>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</si>
  <si>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</si>
  <si>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</si>
  <si>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</si>
  <si>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</si>
  <si>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</si>
  <si>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</si>
  <si>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</si>
  <si>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</si>
  <si>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</si>
  <si>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</si>
  <si>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</si>
  <si>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</si>
  <si>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</si>
  <si>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</si>
  <si>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</si>
  <si>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</si>
  <si>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</si>
  <si>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</si>
  <si>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</si>
  <si>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</si>
  <si>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</si>
  <si>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</si>
  <si>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</si>
  <si>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</si>
  <si>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</si>
  <si>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</si>
  <si>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</si>
  <si>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</si>
  <si>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</si>
  <si>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</si>
  <si>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</si>
  <si>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</si>
  <si>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</si>
  <si>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</si>
  <si>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</si>
  <si>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</si>
  <si>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</si>
  <si>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</si>
  <si>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</si>
  <si>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</si>
  <si>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</si>
  <si>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</si>
  <si>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</si>
  <si>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</si>
  <si>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</si>
  <si>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</si>
  <si>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</si>
  <si>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</si>
  <si>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</si>
  <si>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</si>
  <si>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</si>
  <si>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</si>
  <si>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</si>
  <si>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</si>
  <si>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</si>
  <si>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</si>
  <si>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</si>
  <si>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</si>
  <si>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</si>
  <si>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</si>
  <si>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</si>
  <si>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</si>
  <si>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</si>
  <si>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</si>
  <si>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</si>
  <si>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</si>
  <si>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</si>
  <si>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</si>
  <si>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</si>
  <si>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</si>
  <si>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</si>
  <si>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</si>
  <si>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</si>
  <si>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</si>
  <si>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</si>
  <si>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</si>
  <si>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</si>
  <si>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</si>
  <si>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</si>
  <si>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</si>
  <si>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</si>
  <si>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</si>
  <si>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</si>
  <si>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</si>
  <si>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</si>
  <si>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</si>
  <si>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</si>
  <si>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</si>
  <si>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</si>
  <si>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</si>
  <si>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</si>
  <si>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</si>
  <si>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</si>
  <si>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</si>
  <si>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</si>
  <si>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</si>
  <si>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</si>
  <si>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</si>
  <si>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</si>
  <si>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</si>
  <si>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</si>
  <si>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</si>
  <si>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</si>
  <si>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</si>
  <si>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</si>
  <si>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</si>
  <si>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</si>
  <si>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</si>
  <si>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</si>
  <si>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</si>
  <si>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</si>
  <si>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</si>
  <si>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</si>
  <si>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</si>
  <si>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</si>
  <si>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</si>
  <si>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</si>
  <si>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</si>
  <si>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</si>
  <si>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</si>
  <si>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</si>
  <si>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</si>
  <si>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</si>
  <si>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</si>
  <si>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</si>
  <si>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</si>
  <si>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</si>
  <si>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</si>
  <si>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</si>
  <si>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</si>
  <si>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</si>
  <si>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</si>
  <si>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</si>
  <si>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</si>
  <si>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</si>
  <si>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</si>
  <si>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</si>
  <si>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</si>
  <si>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</si>
  <si>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</si>
  <si>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</si>
  <si>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</si>
  <si>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</si>
  <si>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</si>
  <si>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</si>
  <si>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</si>
  <si>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</si>
  <si>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</si>
  <si>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</si>
  <si>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</si>
  <si>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</si>
  <si>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</si>
  <si>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</si>
  <si>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</si>
  <si>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</si>
  <si>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</si>
  <si>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</si>
  <si>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</si>
  <si>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</si>
  <si>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</si>
  <si>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</si>
  <si>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</si>
  <si>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</si>
  <si>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</si>
  <si>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</si>
  <si>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</si>
  <si>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</si>
  <si>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</si>
  <si>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</si>
  <si>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</si>
  <si>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</si>
  <si>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</si>
  <si>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</si>
  <si>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</si>
  <si>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</si>
  <si>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</si>
  <si>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</si>
  <si>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</si>
  <si>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</si>
  <si>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</si>
  <si>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</si>
  <si>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</si>
  <si>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</si>
  <si>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</si>
  <si>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</si>
  <si>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</si>
  <si>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</si>
  <si>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</si>
  <si>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</si>
  <si>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</si>
  <si>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</si>
  <si>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</si>
  <si>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</si>
  <si>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</si>
  <si>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</si>
  <si>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</si>
  <si>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</si>
  <si>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</si>
  <si>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</si>
  <si>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</si>
  <si>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</si>
  <si>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</si>
  <si>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</si>
  <si>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</si>
  <si>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</si>
  <si>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</si>
  <si>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</si>
  <si>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</si>
  <si>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</si>
  <si>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</si>
  <si>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</si>
  <si>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</si>
  <si>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</si>
  <si>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</si>
  <si>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</si>
  <si>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</si>
  <si>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</si>
  <si>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</si>
  <si>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</si>
  <si>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</si>
  <si>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</si>
  <si>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</si>
  <si>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</si>
  <si>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</si>
  <si>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</si>
  <si>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</si>
  <si>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</si>
  <si>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</si>
  <si>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</si>
  <si>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</si>
  <si>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</si>
  <si>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</si>
  <si>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</si>
  <si>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</si>
  <si>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</si>
  <si>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</si>
  <si>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</si>
  <si>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</si>
  <si>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</si>
  <si>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</si>
  <si>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</si>
  <si>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</si>
  <si>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</si>
  <si>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</si>
  <si>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</si>
  <si>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</si>
  <si>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</si>
  <si>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</si>
  <si>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</si>
  <si>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</si>
  <si>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</si>
  <si>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</si>
  <si>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</si>
  <si>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</si>
  <si>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</si>
  <si>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</si>
  <si>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</si>
  <si>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</si>
  <si>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</si>
  <si>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</si>
  <si>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</si>
  <si>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</si>
  <si>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</si>
  <si>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</si>
  <si>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</si>
  <si>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</si>
  <si>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</si>
  <si>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</si>
  <si>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</si>
  <si>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</si>
  <si>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</si>
  <si>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</si>
  <si>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</si>
  <si>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</si>
  <si>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</si>
  <si>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</si>
  <si>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</si>
  <si>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</si>
  <si>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</si>
  <si>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</si>
  <si>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</si>
  <si>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</si>
  <si>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</si>
  <si>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</si>
  <si>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</si>
  <si>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</si>
  <si>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</si>
  <si>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</si>
  <si>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</si>
  <si>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</si>
  <si>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</si>
  <si>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</si>
  <si>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</si>
  <si>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</si>
  <si>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</si>
  <si>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</si>
  <si>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</si>
  <si>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</si>
  <si>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</si>
  <si>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</si>
  <si>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</si>
  <si>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</si>
  <si>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</si>
  <si>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</si>
  <si>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</si>
  <si>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</si>
  <si>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</si>
  <si>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</si>
  <si>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</si>
  <si>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</si>
  <si>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</si>
  <si>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</si>
  <si>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</si>
  <si>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</si>
  <si>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</si>
  <si>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</si>
  <si>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</si>
  <si>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</si>
  <si>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</si>
  <si>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</si>
  <si>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</si>
  <si>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</si>
  <si>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</si>
  <si>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</si>
  <si>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</si>
  <si>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</si>
  <si>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</si>
  <si>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</si>
  <si>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</si>
  <si>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</si>
  <si>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</si>
  <si>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</si>
  <si>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</si>
  <si>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</si>
  <si>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</si>
  <si>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</si>
  <si>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</si>
  <si>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</si>
  <si>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</si>
  <si>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</si>
  <si>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</si>
  <si>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</si>
  <si>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</si>
  <si>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</si>
  <si>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</si>
  <si>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</si>
  <si>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</si>
  <si>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</si>
  <si>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</si>
  <si>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</si>
  <si>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</si>
  <si>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</si>
  <si>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</si>
  <si>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</si>
  <si>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</si>
  <si>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</si>
  <si>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</si>
  <si>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</si>
  <si>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</si>
  <si>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</si>
  <si>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</si>
  <si>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</si>
  <si>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</si>
  <si>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</si>
  <si>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</si>
  <si>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</si>
  <si>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</si>
  <si>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</si>
  <si>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</si>
  <si>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</si>
  <si>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</si>
  <si>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</si>
  <si>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</si>
  <si>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</si>
  <si>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</si>
  <si>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</si>
  <si>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</si>
  <si>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</si>
  <si>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</si>
  <si>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</si>
  <si>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</si>
  <si>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</si>
  <si>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</si>
  <si>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</si>
  <si>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</si>
  <si>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</si>
  <si>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</si>
  <si>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</si>
  <si>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</si>
  <si>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</si>
  <si>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</si>
  <si>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</si>
  <si>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</si>
  <si>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</si>
  <si>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</si>
  <si>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</si>
  <si>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</si>
  <si>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</si>
  <si>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</si>
  <si>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</si>
  <si>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</si>
  <si>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</si>
  <si>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</si>
  <si>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</si>
  <si>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</si>
  <si>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</si>
  <si>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</si>
  <si>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</si>
  <si>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</si>
  <si>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</si>
  <si>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</si>
  <si>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</si>
  <si>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</si>
  <si>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</si>
  <si>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</si>
  <si>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</si>
  <si>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</si>
  <si>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</si>
  <si>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</si>
  <si>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</si>
  <si>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</si>
  <si>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</si>
  <si>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</si>
  <si>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</si>
  <si>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</si>
  <si>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</si>
  <si>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</si>
  <si>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</si>
  <si>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</si>
  <si>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</si>
  <si>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</si>
  <si>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</si>
  <si>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</si>
  <si>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</si>
  <si>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</si>
  <si>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</si>
  <si>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</si>
  <si>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</si>
  <si>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</si>
  <si>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</si>
  <si>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</si>
  <si>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</si>
  <si>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</si>
  <si>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</si>
  <si>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</si>
  <si>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</si>
  <si>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</si>
  <si>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</si>
  <si>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</si>
  <si>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</si>
  <si>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</si>
  <si>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</si>
  <si>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</si>
  <si>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</si>
  <si>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</si>
  <si>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</si>
  <si>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</si>
  <si>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</si>
  <si>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</si>
  <si>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</si>
  <si>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</si>
  <si>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</si>
  <si>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</si>
  <si>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</si>
  <si>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</si>
  <si>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</si>
  <si>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</si>
  <si>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</si>
  <si>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</si>
  <si>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</si>
  <si>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</si>
  <si>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</si>
  <si>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</si>
  <si>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</si>
  <si>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</si>
  <si>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</si>
  <si>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</si>
  <si>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</si>
  <si>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</si>
  <si>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</si>
  <si>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</si>
  <si>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</si>
  <si>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</si>
  <si>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</si>
  <si>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</si>
  <si>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</si>
  <si>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</si>
  <si>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</si>
  <si>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</si>
  <si>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</si>
  <si>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</si>
  <si>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</si>
  <si>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</si>
  <si>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</si>
  <si>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</si>
  <si>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</si>
  <si>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</si>
  <si>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</si>
  <si>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</si>
  <si>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</si>
  <si>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</si>
  <si>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</si>
  <si>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</si>
  <si>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</si>
  <si>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</si>
  <si>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</si>
  <si>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</si>
  <si>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</si>
  <si>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</si>
  <si>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</si>
  <si>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</si>
  <si>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</si>
  <si>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</si>
  <si>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</si>
  <si>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</si>
  <si>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</si>
  <si>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</si>
  <si>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</si>
  <si>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</si>
  <si>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</si>
  <si>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</si>
  <si>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</si>
  <si>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</si>
  <si>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</si>
  <si>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</si>
  <si>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</si>
  <si>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</si>
  <si>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</si>
  <si>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</si>
  <si>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</si>
  <si>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</si>
  <si>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</si>
  <si>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</si>
  <si>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</si>
  <si>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</si>
  <si>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</si>
  <si>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</si>
  <si>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</si>
  <si>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</si>
  <si>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</si>
  <si>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</si>
  <si>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</si>
  <si>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</si>
  <si>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</si>
  <si>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</si>
  <si>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</si>
  <si>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</si>
  <si>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</si>
  <si>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</si>
  <si>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</si>
  <si>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</si>
  <si>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</si>
  <si>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</si>
  <si>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</si>
  <si>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</si>
  <si>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</si>
  <si>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</si>
  <si>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</si>
  <si>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</si>
  <si>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</si>
  <si>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</si>
  <si>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</si>
  <si>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</si>
  <si>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</si>
  <si>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</si>
  <si>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</si>
  <si>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</si>
  <si>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</si>
  <si>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</si>
  <si>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</si>
  <si>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</si>
  <si>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</si>
  <si>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</si>
  <si>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</si>
  <si>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</si>
  <si>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</si>
  <si>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</si>
  <si>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</si>
  <si>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</si>
  <si>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</si>
  <si>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</si>
  <si>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</si>
  <si>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</si>
  <si>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</si>
  <si>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</si>
  <si>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</si>
  <si>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</si>
  <si>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</si>
  <si>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</si>
  <si>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</si>
  <si>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</si>
  <si>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</si>
  <si>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</si>
  <si>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</si>
  <si>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</si>
  <si>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</si>
  <si>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</si>
  <si>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</si>
  <si>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</si>
  <si>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</si>
  <si>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</si>
  <si>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</si>
  <si>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</si>
  <si>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</si>
  <si>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</si>
  <si>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</si>
  <si>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</si>
  <si>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</si>
  <si>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</si>
  <si>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</si>
  <si>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</si>
  <si>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</si>
  <si>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</si>
  <si>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</si>
  <si>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</si>
  <si>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</si>
  <si>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</si>
  <si>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</si>
  <si>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</si>
  <si>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</si>
  <si>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</si>
  <si>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</si>
  <si>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</si>
  <si>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</si>
  <si>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</si>
  <si>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</si>
  <si>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</si>
  <si>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</si>
  <si>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</si>
  <si>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</si>
  <si>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</si>
  <si>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</si>
  <si>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</si>
  <si>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</si>
  <si>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</si>
  <si>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</si>
  <si>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</si>
  <si>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</si>
  <si>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</si>
  <si>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</si>
  <si>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</si>
  <si>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</si>
  <si>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</si>
  <si>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</si>
  <si>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</si>
  <si>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</si>
  <si>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</si>
  <si>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</si>
  <si>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</si>
  <si>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</si>
  <si>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</si>
  <si>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</si>
  <si>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</si>
  <si>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</si>
  <si>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</si>
  <si>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</si>
  <si>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</si>
  <si>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</si>
  <si>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</si>
  <si>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</si>
  <si>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</si>
  <si>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</si>
  <si>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</si>
  <si>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</si>
  <si>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</si>
  <si>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</si>
  <si>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</si>
  <si>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</si>
  <si>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</si>
  <si>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</si>
  <si>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</si>
  <si>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</si>
  <si>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</si>
  <si>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</si>
  <si>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</si>
  <si>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</si>
  <si>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</si>
  <si>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</si>
  <si>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</si>
  <si>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</si>
  <si>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</si>
  <si>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</si>
  <si>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</si>
  <si>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</si>
  <si>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</si>
  <si>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</si>
  <si>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</si>
  <si>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</si>
  <si>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</si>
  <si>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</si>
  <si>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</si>
  <si>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</si>
  <si>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</si>
  <si>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</si>
  <si>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</si>
  <si>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</si>
  <si>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</si>
  <si>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</si>
  <si>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</si>
  <si>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</si>
  <si>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</si>
  <si>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</si>
  <si>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</si>
  <si>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</si>
  <si>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</si>
  <si>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</si>
  <si>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</si>
  <si>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</si>
  <si>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</si>
  <si>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</si>
  <si>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</si>
  <si>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</si>
  <si>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</si>
  <si>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</si>
  <si>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</si>
  <si>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</si>
  <si>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</si>
  <si>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</si>
  <si>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</si>
  <si>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</si>
  <si>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</si>
  <si>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</si>
  <si>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</si>
  <si>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</si>
  <si>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</si>
  <si>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</si>
  <si>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</si>
  <si>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</si>
  <si>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</si>
  <si>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</si>
  <si>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</si>
  <si>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</si>
  <si>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</si>
  <si>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</si>
  <si>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</si>
  <si>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</si>
  <si>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</si>
  <si>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</si>
  <si>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</si>
  <si>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</si>
  <si>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</si>
  <si>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</si>
  <si>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</si>
  <si>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</si>
  <si>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</si>
  <si>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</si>
  <si>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</si>
  <si>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</si>
  <si>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</si>
  <si>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</si>
  <si>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</si>
  <si>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</si>
  <si>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</si>
  <si>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</si>
  <si>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</si>
  <si>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</si>
  <si>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</si>
  <si>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</si>
  <si>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</si>
  <si>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</si>
  <si>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</si>
  <si>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</si>
  <si>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</si>
  <si>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</si>
  <si>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</si>
  <si>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</si>
  <si>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</si>
  <si>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</si>
  <si>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</si>
  <si>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</si>
  <si>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</si>
  <si>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</si>
  <si>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</si>
  <si>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</si>
  <si>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</si>
  <si>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</si>
  <si>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</si>
  <si>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</si>
  <si>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</si>
  <si>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</si>
  <si>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</si>
  <si>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</si>
  <si>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</si>
  <si>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</si>
  <si>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</si>
  <si>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</si>
  <si>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</si>
  <si>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</si>
  <si>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</si>
  <si>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</si>
  <si>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</si>
  <si>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</si>
  <si>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</si>
  <si>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</si>
  <si>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</si>
  <si>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</si>
  <si>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</si>
  <si>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</si>
  <si>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</si>
  <si>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</si>
  <si>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</si>
  <si>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</si>
  <si>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</si>
  <si>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</si>
  <si>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</si>
  <si>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</si>
  <si>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</si>
  <si>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</si>
  <si>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</si>
  <si>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</si>
  <si>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</si>
  <si>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</si>
  <si>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</si>
  <si>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</si>
  <si>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</si>
  <si>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</si>
  <si>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</si>
  <si>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</si>
  <si>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</si>
  <si>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</si>
  <si>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</si>
  <si>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</si>
  <si>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</si>
  <si>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</si>
  <si>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</si>
  <si>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</si>
  <si>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</si>
  <si>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</si>
  <si>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</si>
  <si>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</si>
  <si>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</si>
  <si>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</si>
  <si>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</si>
  <si>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</si>
  <si>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</si>
  <si>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</si>
  <si>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</si>
  <si>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</si>
  <si>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</si>
  <si>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</si>
  <si>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</si>
  <si>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</si>
  <si>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</si>
  <si>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</si>
  <si>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</si>
  <si>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</si>
  <si>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</si>
  <si>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</si>
  <si>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</si>
  <si>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</si>
  <si>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</si>
  <si>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</si>
  <si>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</si>
  <si>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</si>
  <si>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</si>
  <si>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</si>
  <si>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</si>
  <si>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</si>
  <si>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</si>
  <si>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</si>
  <si>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</si>
  <si>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</si>
  <si>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</si>
  <si>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</si>
  <si>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</si>
  <si>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</si>
  <si>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</si>
  <si>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</si>
  <si>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</si>
  <si>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</si>
  <si>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</si>
  <si>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</si>
  <si>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</si>
  <si>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</si>
  <si>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</si>
  <si>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</si>
  <si>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</si>
  <si>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</si>
  <si>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</si>
  <si>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</si>
  <si>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</si>
  <si>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</si>
  <si>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</si>
  <si>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</si>
  <si>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</si>
  <si>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</si>
  <si>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</si>
  <si>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</si>
  <si>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</si>
  <si>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</si>
  <si>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</si>
  <si>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</si>
  <si>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</si>
  <si>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</si>
  <si>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</si>
  <si>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</si>
  <si>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</si>
  <si>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</si>
  <si>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</si>
  <si>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</si>
  <si>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</si>
  <si>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</si>
  <si>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</si>
  <si>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</si>
  <si>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</si>
  <si>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</si>
  <si>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</si>
  <si>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</si>
  <si>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</si>
  <si>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</si>
  <si>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</si>
  <si>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</si>
  <si>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</si>
  <si>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</si>
  <si>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</si>
  <si>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</si>
  <si>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</si>
  <si>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</si>
  <si>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</si>
  <si>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</si>
  <si>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</si>
  <si>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</si>
  <si>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</si>
  <si>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</si>
  <si>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</si>
  <si>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</si>
  <si>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</si>
  <si>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</si>
  <si>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</si>
  <si>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</si>
  <si>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</si>
  <si>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</si>
  <si>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</si>
  <si>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</si>
  <si>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</si>
  <si>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</si>
  <si>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</si>
  <si>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</si>
  <si>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</si>
  <si>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</si>
  <si>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</si>
  <si>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</si>
  <si>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</si>
  <si>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</si>
  <si>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</si>
  <si>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</si>
  <si>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</si>
  <si>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</si>
  <si>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</si>
  <si>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</si>
  <si>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</si>
  <si>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</si>
  <si>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</si>
  <si>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</si>
  <si>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</si>
  <si>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</si>
  <si>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</si>
  <si>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</si>
  <si>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</si>
  <si>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</si>
  <si>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</si>
  <si>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</si>
  <si>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</si>
  <si>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</si>
  <si>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</si>
  <si>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</si>
  <si>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</si>
  <si>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</si>
  <si>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</si>
  <si>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</si>
  <si>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</si>
  <si>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</si>
  <si>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</si>
  <si>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</si>
  <si>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</si>
  <si>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</si>
  <si>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</si>
  <si>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</si>
  <si>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</si>
  <si>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</si>
  <si>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</si>
  <si>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</si>
  <si>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</si>
  <si>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</si>
  <si>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</si>
  <si>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</si>
  <si>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</si>
  <si>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</si>
  <si>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</si>
  <si>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</si>
  <si>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</si>
  <si>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</si>
  <si>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</si>
  <si>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</si>
  <si>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</si>
  <si>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</si>
  <si>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</si>
  <si>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</si>
  <si>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</si>
  <si>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</si>
  <si>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</si>
  <si>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</si>
  <si>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</si>
  <si>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</si>
  <si>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</si>
  <si>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</si>
  <si>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</si>
  <si>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</si>
  <si>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</si>
  <si>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</si>
  <si>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</si>
  <si>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</si>
  <si>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</si>
  <si>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</si>
  <si>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</si>
  <si>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</si>
  <si>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</si>
  <si>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</si>
  <si>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</si>
  <si>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</si>
  <si>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</si>
  <si>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</si>
  <si>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</si>
  <si>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</si>
  <si>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</si>
  <si>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</si>
  <si>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</si>
  <si>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</si>
  <si>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</si>
  <si>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</si>
  <si>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</si>
  <si>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</si>
  <si>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</si>
  <si>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</si>
  <si>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</si>
  <si>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</si>
  <si>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</si>
  <si>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</si>
  <si>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</si>
  <si>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</si>
  <si>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</si>
  <si>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</si>
  <si>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</si>
  <si>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</si>
  <si>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</si>
  <si>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</si>
  <si>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</si>
  <si>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</si>
  <si>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</si>
  <si>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</si>
  <si>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</si>
  <si>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</si>
  <si>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</si>
  <si>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</si>
  <si>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</si>
  <si>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</si>
  <si>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</si>
  <si>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</si>
  <si>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</si>
  <si>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</si>
  <si>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</si>
  <si>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</si>
  <si>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</si>
  <si>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</si>
  <si>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</si>
  <si>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</si>
  <si>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</si>
  <si>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</si>
  <si>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</si>
  <si>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</si>
  <si>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</si>
  <si>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</si>
  <si>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</si>
  <si>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</si>
  <si>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</si>
  <si>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</si>
  <si>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</si>
  <si>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</si>
  <si>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</si>
  <si>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</si>
  <si>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</si>
  <si>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</si>
  <si>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</si>
  <si>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</si>
  <si>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</si>
  <si>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</si>
  <si>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</si>
  <si>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</si>
  <si>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</si>
  <si>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</si>
  <si>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</si>
  <si>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</si>
  <si>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</si>
  <si>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</si>
  <si>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</si>
  <si>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</si>
  <si>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</si>
  <si>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</si>
  <si>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</si>
  <si>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</si>
  <si>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</si>
  <si>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</si>
  <si>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</si>
  <si>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</si>
  <si>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</si>
  <si>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</si>
  <si>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</si>
  <si>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</si>
  <si>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</si>
  <si>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</si>
  <si>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</si>
  <si>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</si>
  <si>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</si>
  <si>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</si>
  <si>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</si>
  <si>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</si>
  <si>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</si>
  <si>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</si>
  <si>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</si>
  <si>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</si>
  <si>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</si>
  <si>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</si>
  <si>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</si>
  <si>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</si>
  <si>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</si>
  <si>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</si>
  <si>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</si>
  <si>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</si>
  <si>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</si>
  <si>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</si>
  <si>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</si>
  <si>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</si>
  <si>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</si>
  <si>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</si>
  <si>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</si>
  <si>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</si>
  <si>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</si>
  <si>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</si>
  <si>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</si>
  <si>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</si>
  <si>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</si>
  <si>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</si>
  <si>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</si>
  <si>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</si>
  <si>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</si>
  <si>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</si>
  <si>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</si>
  <si>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</si>
  <si>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</si>
  <si>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</si>
  <si>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</si>
  <si>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</si>
  <si>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</si>
  <si>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</si>
  <si>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</si>
  <si>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</si>
  <si>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</si>
  <si>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</si>
  <si>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</si>
  <si>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</si>
  <si>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</si>
  <si>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</si>
  <si>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</si>
  <si>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</si>
  <si>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</si>
  <si>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</si>
  <si>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</si>
  <si>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</si>
  <si>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</si>
  <si>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</si>
  <si>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</si>
  <si>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</si>
  <si>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</si>
  <si>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</si>
  <si>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</si>
  <si>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</si>
  <si>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</si>
  <si>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</si>
  <si>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</si>
  <si>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</si>
  <si>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</si>
  <si>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</si>
  <si>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</si>
  <si>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</si>
  <si>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</si>
  <si>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</si>
  <si>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</si>
  <si>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</si>
  <si>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</si>
  <si>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</si>
  <si>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</si>
  <si>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</si>
  <si>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</si>
  <si>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</si>
  <si>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</si>
  <si>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</si>
  <si>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</si>
  <si>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</si>
  <si>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</si>
  <si>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</si>
  <si>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</si>
  <si>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</si>
  <si>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</si>
  <si>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</si>
  <si>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</si>
  <si>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</si>
  <si>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</si>
  <si>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</si>
  <si>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</si>
  <si>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</si>
  <si>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</si>
  <si>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</si>
  <si>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</si>
  <si>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</si>
  <si>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</si>
  <si>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</si>
  <si>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</si>
  <si>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</si>
  <si>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</si>
  <si>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</si>
  <si>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</si>
  <si>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</si>
  <si>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</si>
  <si>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</si>
  <si>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</si>
  <si>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</si>
  <si>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</si>
  <si>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</si>
  <si>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</si>
  <si>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</si>
  <si>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</si>
  <si>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</si>
  <si>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</si>
  <si>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</si>
  <si>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</si>
  <si>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</si>
  <si>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</si>
  <si>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</si>
  <si>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</si>
  <si>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</si>
  <si>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</si>
  <si>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</si>
  <si>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</si>
  <si>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</si>
  <si>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</si>
  <si>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</si>
  <si>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</si>
  <si>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</si>
  <si>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</si>
  <si>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</si>
  <si>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</si>
  <si>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</si>
  <si>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</si>
  <si>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</si>
  <si>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</si>
  <si>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</si>
  <si>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</si>
  <si>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</si>
  <si>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</si>
  <si>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</si>
  <si>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</si>
  <si>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</si>
  <si>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</si>
  <si>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</si>
  <si>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</si>
  <si>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</si>
  <si>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</si>
  <si>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</si>
  <si>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</si>
  <si>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</si>
  <si>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</si>
  <si>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</si>
  <si>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</si>
  <si>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</si>
  <si>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</si>
  <si>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</si>
  <si>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</si>
  <si>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</si>
  <si>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</si>
  <si>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</si>
  <si>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</si>
  <si>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</si>
  <si>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</si>
  <si>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</si>
  <si>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</si>
  <si>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</si>
  <si>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</si>
  <si>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</si>
  <si>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</si>
  <si>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</si>
  <si>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</si>
  <si>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</si>
  <si>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</si>
  <si>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</si>
  <si>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</si>
  <si>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</si>
  <si>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</si>
  <si>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</si>
  <si>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</si>
  <si>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</si>
  <si>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</si>
  <si>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</si>
  <si>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</si>
  <si>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</si>
  <si>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</si>
  <si>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</si>
  <si>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</si>
  <si>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</si>
  <si>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</si>
  <si>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</si>
  <si>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</si>
  <si>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</si>
  <si>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</si>
  <si>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</si>
  <si>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</si>
  <si>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</si>
  <si>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</si>
  <si>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</si>
  <si>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</si>
  <si>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</si>
  <si>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</si>
  <si>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</si>
  <si>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</si>
  <si>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</si>
  <si>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</si>
  <si>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</si>
  <si>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</si>
  <si>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</si>
  <si>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</si>
  <si>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</si>
  <si>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</si>
  <si>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</si>
  <si>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</si>
  <si>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</si>
  <si>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</si>
  <si>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</si>
  <si>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</si>
  <si>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</si>
  <si>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</si>
  <si>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</si>
  <si>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</si>
  <si>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</si>
  <si>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</si>
  <si>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</si>
  <si>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</si>
  <si>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</si>
  <si>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</si>
  <si>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</si>
  <si>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</si>
  <si>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</si>
  <si>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</si>
  <si>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</si>
  <si>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</si>
  <si>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</si>
  <si>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</si>
  <si>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</si>
  <si>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</si>
  <si>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</si>
  <si>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</si>
  <si>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</si>
  <si>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</si>
  <si>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</si>
  <si>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</si>
  <si>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</si>
  <si>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</si>
  <si>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</si>
  <si>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</si>
  <si>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</si>
  <si>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</si>
  <si>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</si>
  <si>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</si>
  <si>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</si>
  <si>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</si>
  <si>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</si>
  <si>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</si>
  <si>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</si>
  <si>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</si>
  <si>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</si>
  <si>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</si>
  <si>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</si>
  <si>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</si>
  <si>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</si>
  <si>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</si>
  <si>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</si>
  <si>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</si>
  <si>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</si>
  <si>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</si>
  <si>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</si>
  <si>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</si>
  <si>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</si>
  <si>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</si>
  <si>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</si>
  <si>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</si>
  <si>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</si>
  <si>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</si>
  <si>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</si>
  <si>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</si>
  <si>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</si>
  <si>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</si>
  <si>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</si>
  <si>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</si>
  <si>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</si>
  <si>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</si>
  <si>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</si>
  <si>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</si>
  <si>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</si>
  <si>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</si>
  <si>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</si>
  <si>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</si>
  <si>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</si>
  <si>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</si>
  <si>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</si>
  <si>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</si>
  <si>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</si>
  <si>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</si>
  <si>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</si>
  <si>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</si>
  <si>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</si>
  <si>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</si>
  <si>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</si>
  <si>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</si>
  <si>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</si>
  <si>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</si>
  <si>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</si>
  <si>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</si>
  <si>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</si>
  <si>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</si>
  <si>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</si>
  <si>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</si>
  <si>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</si>
  <si>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</si>
  <si>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</si>
  <si>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</si>
  <si>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</si>
  <si>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</si>
  <si>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</si>
  <si>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</si>
  <si>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</si>
  <si>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</si>
  <si>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</si>
  <si>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</si>
  <si>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</si>
  <si>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</si>
  <si>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</si>
  <si>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</si>
  <si>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</si>
  <si>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</si>
  <si>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</si>
  <si>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</si>
  <si>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</si>
  <si>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</si>
  <si>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</si>
  <si>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</si>
  <si>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</si>
  <si>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</si>
  <si>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</si>
  <si>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</si>
  <si>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</si>
  <si>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</si>
  <si>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</si>
  <si>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</si>
  <si>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</si>
  <si>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</si>
  <si>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</si>
  <si>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</si>
  <si>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</si>
  <si>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</si>
  <si>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</si>
  <si>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</si>
  <si>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</si>
  <si>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</si>
  <si>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</si>
  <si>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</si>
  <si>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</si>
  <si>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</si>
  <si>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</si>
  <si>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</si>
  <si>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</si>
  <si>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</si>
  <si>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</si>
  <si>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</si>
  <si>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</si>
  <si>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</si>
  <si>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</si>
  <si>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</si>
  <si>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</si>
  <si>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</si>
  <si>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</si>
  <si>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</si>
  <si>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</si>
  <si>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</si>
  <si>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</si>
  <si>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</si>
  <si>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</si>
  <si>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</si>
  <si>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</si>
  <si>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</si>
  <si>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</si>
  <si>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</si>
  <si>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</si>
  <si>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</si>
  <si>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</si>
  <si>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</si>
  <si>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</si>
  <si>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</si>
  <si>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</si>
  <si>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</si>
  <si>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</si>
  <si>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</si>
  <si>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</si>
  <si>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</si>
  <si>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</si>
  <si>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</si>
  <si>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</si>
  <si>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</si>
  <si>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</si>
  <si>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</si>
  <si>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</si>
  <si>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</si>
  <si>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</si>
  <si>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</si>
  <si>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</si>
  <si>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</si>
  <si>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</si>
  <si>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</si>
  <si>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</si>
  <si>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</si>
  <si>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</si>
  <si>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</si>
  <si>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</si>
  <si>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</si>
  <si>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</si>
  <si>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</si>
  <si>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</si>
  <si>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</si>
  <si>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</si>
  <si>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</si>
  <si>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</si>
  <si>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</si>
  <si>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</si>
  <si>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</si>
  <si>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</si>
  <si>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</si>
  <si>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</si>
  <si>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</si>
  <si>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</si>
  <si>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</si>
  <si>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</si>
  <si>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</si>
  <si>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</si>
  <si>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</si>
  <si>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</si>
  <si>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</si>
  <si>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</si>
  <si>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</si>
  <si>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</si>
  <si>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</si>
  <si>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</si>
  <si>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</si>
  <si>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</si>
  <si>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</si>
  <si>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</si>
  <si>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</si>
  <si>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</si>
  <si>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</si>
  <si>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</si>
  <si>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</si>
  <si>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</si>
  <si>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</si>
  <si>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</si>
  <si>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</si>
  <si>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</si>
  <si>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</si>
  <si>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</si>
  <si>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</si>
  <si>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</si>
  <si>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</si>
  <si>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</si>
  <si>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</si>
  <si>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</si>
  <si>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</si>
  <si>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</si>
  <si>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</si>
  <si>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</si>
  <si>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</si>
  <si>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</si>
  <si>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</si>
  <si>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</si>
  <si>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</si>
  <si>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</si>
  <si>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</si>
  <si>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</si>
  <si>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</si>
  <si>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</si>
  <si>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</si>
  <si>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</si>
  <si>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</si>
  <si>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</si>
  <si>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</si>
  <si>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</si>
  <si>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</si>
  <si>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</si>
  <si>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</si>
  <si>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</si>
  <si>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</si>
  <si>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</si>
  <si>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</si>
  <si>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</si>
  <si>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</si>
  <si>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</si>
  <si>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</si>
  <si>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</si>
  <si>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</si>
  <si>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</si>
  <si>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</si>
  <si>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</si>
  <si>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</si>
  <si>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</si>
  <si>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</si>
  <si>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</si>
  <si>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</si>
  <si>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</si>
  <si>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</si>
  <si>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</si>
  <si>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</si>
  <si>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</si>
  <si>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</si>
  <si>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</si>
  <si>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</si>
  <si>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</si>
  <si>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</si>
  <si>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</si>
  <si>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</si>
  <si>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</si>
  <si>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</si>
  <si>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</si>
  <si>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</si>
  <si>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</si>
  <si>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</si>
  <si>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</si>
  <si>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</si>
  <si>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</si>
  <si>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</si>
  <si>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</si>
  <si>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</si>
  <si>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</si>
  <si>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</si>
  <si>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</si>
  <si>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</si>
  <si>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</si>
  <si>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</si>
  <si>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</si>
  <si>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</si>
  <si>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</si>
  <si>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</si>
  <si>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</si>
  <si>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</si>
  <si>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</si>
  <si>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</si>
  <si>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</si>
  <si>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</si>
  <si>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</si>
  <si>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</si>
  <si>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</si>
  <si>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</si>
  <si>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</si>
  <si>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</si>
  <si>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</si>
  <si>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</si>
  <si>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</si>
  <si>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</si>
  <si>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</si>
  <si>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</si>
  <si>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</si>
  <si>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</si>
  <si>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</si>
  <si>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</si>
  <si>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</si>
  <si>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</si>
  <si>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</si>
  <si>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</si>
  <si>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</si>
  <si>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</si>
  <si>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</si>
  <si>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</si>
  <si>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</si>
  <si>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</si>
  <si>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</si>
  <si>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</si>
  <si>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</si>
  <si>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</si>
  <si>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</si>
  <si>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</si>
  <si>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</si>
  <si>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</si>
  <si>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</si>
  <si>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</si>
  <si>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</si>
  <si>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</si>
  <si>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</si>
  <si>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</si>
  <si>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</si>
  <si>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</si>
  <si>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</si>
  <si>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</si>
  <si>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</si>
  <si>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</si>
  <si>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</si>
  <si>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</si>
  <si>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</si>
  <si>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</si>
  <si>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</si>
  <si>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</si>
  <si>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</si>
  <si>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</si>
  <si>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</si>
  <si>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</si>
  <si>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</si>
  <si>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</si>
  <si>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</si>
  <si>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</si>
  <si>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</si>
  <si>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</si>
  <si>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</si>
  <si>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</si>
  <si>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</si>
  <si>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</si>
  <si>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</si>
  <si>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</si>
  <si>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</si>
  <si>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</si>
  <si>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</si>
  <si>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</si>
  <si>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</si>
  <si>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</si>
  <si>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</si>
  <si>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</si>
  <si>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</si>
  <si>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</si>
  <si>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</si>
  <si>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</si>
  <si>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</si>
  <si>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</si>
  <si>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</si>
  <si>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</si>
  <si>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</si>
  <si>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</si>
  <si>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</si>
  <si>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</si>
  <si>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</si>
  <si>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</si>
  <si>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</si>
  <si>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</si>
  <si>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</si>
  <si>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</si>
  <si>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</si>
  <si>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</si>
  <si>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</si>
  <si>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</si>
  <si>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</si>
  <si>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</si>
  <si>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</si>
  <si>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</si>
  <si>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</si>
  <si>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</si>
  <si>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</si>
  <si>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</si>
  <si>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</si>
  <si>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</si>
  <si>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</si>
  <si>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</si>
  <si>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</si>
  <si>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</si>
  <si>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</si>
  <si>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</si>
  <si>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</si>
  <si>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</si>
  <si>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</si>
  <si>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</si>
  <si>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</si>
  <si>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</si>
  <si>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</si>
  <si>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</si>
  <si>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</si>
  <si>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</si>
  <si>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</si>
  <si>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</si>
  <si>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</si>
  <si>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</si>
  <si>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</si>
  <si>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</si>
  <si>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</si>
  <si>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</si>
  <si>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</si>
  <si>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</si>
  <si>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</si>
  <si>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</si>
  <si>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</si>
  <si>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</si>
  <si>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</si>
  <si>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</si>
  <si>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</si>
  <si>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</si>
  <si>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</si>
  <si>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</si>
  <si>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</si>
  <si>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</si>
  <si>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</si>
  <si>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</si>
  <si>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</si>
  <si>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</si>
  <si>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</si>
  <si>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</si>
  <si>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</si>
  <si>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</si>
  <si>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</si>
  <si>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</si>
  <si>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</si>
  <si>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</si>
  <si>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</si>
  <si>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</si>
  <si>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</si>
  <si>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</si>
  <si>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</si>
  <si>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</si>
  <si>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</si>
  <si>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</si>
  <si>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</si>
  <si>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</si>
  <si>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</si>
  <si>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</si>
  <si>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</si>
  <si>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</si>
  <si>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</si>
  <si>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</si>
  <si>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</si>
  <si>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</si>
  <si>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</si>
  <si>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</si>
  <si>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</si>
  <si>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</si>
  <si>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</si>
  <si>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</si>
  <si>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</si>
  <si>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</si>
  <si>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</si>
  <si>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</si>
  <si>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</si>
  <si>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</si>
  <si>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</si>
  <si>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</si>
  <si>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</si>
  <si>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</si>
  <si>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</si>
  <si>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</si>
  <si>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</si>
  <si>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</si>
  <si>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</si>
  <si>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</si>
  <si>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</si>
  <si>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</si>
  <si>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</si>
  <si>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</si>
  <si>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</si>
  <si>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</si>
  <si>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</si>
  <si>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</si>
  <si>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</si>
  <si>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</si>
  <si>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</si>
  <si>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</si>
  <si>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</si>
  <si>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</si>
  <si>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</si>
  <si>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</si>
  <si>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</si>
  <si>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</si>
  <si>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</si>
  <si>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</si>
  <si>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</si>
  <si>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</si>
  <si>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</si>
  <si>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</si>
  <si>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</si>
  <si>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</si>
  <si>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</si>
  <si>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</si>
  <si>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</si>
  <si>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</si>
  <si>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</si>
  <si>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</si>
  <si>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</si>
  <si>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</si>
  <si>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</si>
  <si>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</si>
  <si>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</si>
  <si>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</si>
  <si>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</si>
  <si>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</si>
  <si>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</si>
  <si>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</si>
  <si>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</si>
  <si>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</si>
  <si>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</si>
  <si>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</si>
  <si>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</si>
  <si>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</si>
  <si>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</si>
  <si>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</si>
  <si>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</si>
  <si>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</si>
  <si>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</si>
  <si>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</si>
  <si>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</si>
  <si>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</si>
  <si>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</si>
  <si>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</si>
  <si>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</si>
  <si>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</si>
  <si>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</si>
  <si>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</si>
  <si>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</si>
  <si>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</si>
  <si>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</si>
  <si>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</si>
  <si>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</si>
  <si>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</si>
  <si>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</si>
  <si>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</si>
  <si>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</si>
  <si>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</si>
  <si>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</si>
  <si>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</si>
  <si>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</si>
  <si>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</si>
  <si>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</si>
  <si>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</si>
  <si>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</si>
  <si>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</si>
  <si>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</si>
  <si>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</si>
  <si>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</si>
  <si>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</si>
  <si>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</si>
  <si>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</si>
  <si>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</si>
  <si>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</si>
  <si>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</si>
  <si>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</si>
  <si>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</si>
  <si>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</si>
  <si>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</si>
  <si>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</si>
  <si>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</si>
  <si>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</si>
  <si>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</si>
  <si>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</si>
  <si>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</si>
  <si>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</si>
  <si>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</si>
  <si>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</si>
  <si>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</si>
  <si>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</si>
  <si>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</si>
  <si>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</si>
  <si>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</si>
  <si>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</si>
  <si>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</si>
  <si>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</si>
  <si>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</si>
  <si>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</si>
  <si>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</si>
  <si>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</si>
  <si>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</si>
  <si>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</si>
  <si>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</si>
  <si>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</si>
  <si>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</si>
  <si>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</si>
  <si>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</si>
  <si>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</si>
  <si>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</si>
  <si>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</si>
  <si>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</si>
  <si>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</si>
  <si>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</si>
  <si>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</si>
  <si>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</si>
  <si>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</si>
  <si>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</si>
  <si>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</si>
  <si>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</si>
  <si>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</si>
  <si>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</si>
  <si>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</si>
  <si>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</si>
  <si>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</si>
  <si>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</si>
  <si>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</si>
  <si>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</si>
  <si>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</si>
  <si>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</si>
  <si>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</si>
  <si>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</si>
  <si>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</si>
  <si>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</si>
  <si>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</si>
  <si>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</si>
  <si>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</si>
  <si>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</si>
  <si>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</si>
  <si>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</si>
  <si>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</si>
  <si>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</si>
  <si>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</si>
  <si>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</si>
  <si>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</si>
  <si>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</si>
  <si>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</si>
  <si>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</si>
  <si>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</si>
  <si>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</si>
  <si>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</si>
  <si>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</si>
  <si>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</si>
  <si>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</si>
  <si>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</si>
  <si>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</si>
  <si>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</si>
  <si>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</si>
  <si>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</si>
  <si>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</si>
  <si>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</si>
  <si>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</si>
  <si>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</si>
  <si>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</si>
  <si>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</si>
  <si>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</si>
  <si>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</si>
  <si>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</si>
  <si>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</si>
  <si>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</si>
  <si>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</si>
  <si>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</si>
  <si>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</si>
  <si>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</si>
  <si>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</si>
  <si>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</si>
  <si>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</si>
  <si>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</si>
  <si>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</si>
  <si>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</si>
  <si>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</si>
  <si>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</si>
  <si>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</si>
  <si>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</si>
  <si>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</si>
  <si>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</si>
  <si>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</si>
  <si>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</si>
  <si>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</si>
  <si>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</si>
  <si>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</si>
  <si>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</si>
  <si>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</si>
  <si>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</si>
  <si>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</si>
  <si>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</si>
  <si>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</si>
  <si>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</si>
  <si>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</si>
  <si>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</si>
  <si>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</si>
  <si>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</si>
  <si>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</si>
  <si>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</si>
  <si>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</si>
  <si>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</si>
  <si>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</si>
  <si>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</si>
  <si>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</si>
  <si>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</si>
  <si>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</si>
  <si>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</si>
  <si>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</si>
  <si>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</si>
  <si>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</si>
  <si>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</si>
  <si>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</si>
  <si>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</si>
  <si>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</si>
  <si>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</si>
  <si>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</si>
  <si>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</si>
  <si>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</si>
  <si>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</si>
  <si>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</si>
  <si>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</si>
  <si>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</si>
  <si>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</si>
  <si>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</si>
  <si>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</si>
  <si>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</si>
  <si>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</si>
  <si>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</si>
  <si>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</si>
  <si>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</si>
  <si>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</si>
  <si>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</si>
  <si>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</si>
  <si>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</si>
  <si>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</si>
  <si>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</si>
  <si>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</si>
  <si>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</si>
  <si>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</si>
  <si>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</si>
  <si>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</si>
  <si>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</si>
  <si>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</si>
  <si>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</si>
  <si>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</si>
  <si>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</si>
  <si>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</si>
  <si>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</si>
  <si>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</si>
  <si>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</si>
  <si>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</si>
  <si>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</si>
  <si>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</si>
  <si>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</si>
  <si>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</si>
  <si>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</si>
  <si>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</si>
  <si>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</si>
  <si>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</si>
  <si>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</si>
  <si>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</si>
  <si>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</si>
  <si>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</si>
  <si>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</si>
  <si>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</si>
  <si>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</si>
  <si>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</si>
  <si>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</si>
  <si>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</si>
  <si>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</si>
  <si>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</si>
  <si>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</si>
  <si>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</si>
  <si>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</si>
  <si>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</si>
  <si>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</si>
  <si>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</si>
  <si>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</si>
  <si>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</si>
  <si>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</si>
  <si>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</si>
  <si>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</si>
  <si>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</si>
  <si>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</si>
  <si>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</si>
  <si>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</si>
  <si>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</si>
  <si>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</si>
  <si>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</si>
  <si>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</si>
  <si>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</si>
  <si>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</si>
  <si>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</si>
  <si>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</si>
  <si>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</si>
  <si>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</si>
  <si>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</si>
  <si>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</si>
  <si>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</si>
  <si>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</si>
  <si>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</si>
  <si>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</si>
  <si>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</si>
  <si>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</si>
  <si>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</si>
  <si>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</si>
  <si>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</si>
  <si>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</si>
  <si>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</si>
  <si>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</si>
  <si>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</si>
  <si>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</si>
  <si>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</si>
  <si>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</si>
  <si>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</si>
  <si>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</si>
  <si>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</si>
  <si>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</si>
  <si>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</si>
  <si>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</si>
  <si>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</si>
  <si>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</si>
  <si>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</si>
  <si>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</si>
  <si>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</si>
  <si>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</si>
  <si>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</si>
  <si>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</si>
  <si>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</si>
  <si>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</si>
  <si>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</si>
  <si>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</si>
  <si>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</si>
  <si>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</si>
  <si>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</si>
  <si>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</si>
  <si>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</si>
  <si>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</si>
  <si>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</si>
  <si>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</si>
  <si>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</si>
  <si>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</si>
  <si>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</si>
  <si>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</si>
  <si>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</si>
  <si>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</si>
  <si>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</si>
  <si>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</si>
  <si>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</si>
  <si>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</si>
  <si>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</si>
  <si>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</si>
  <si>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</si>
  <si>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</si>
  <si>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</si>
  <si>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</si>
  <si>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</si>
  <si>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</si>
  <si>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</si>
  <si>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</si>
  <si>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</si>
  <si>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</si>
  <si>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</si>
  <si>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</si>
  <si>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</si>
  <si>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</si>
  <si>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</si>
  <si>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</si>
  <si>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</si>
  <si>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</si>
  <si>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</si>
  <si>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</si>
  <si>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</si>
  <si>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</si>
  <si>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</si>
  <si>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</si>
  <si>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</si>
  <si>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</si>
  <si>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</si>
  <si>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</si>
  <si>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</si>
  <si>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</si>
  <si>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</si>
  <si>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</si>
  <si>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</si>
  <si>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</si>
  <si>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</si>
  <si>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</si>
  <si>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</si>
  <si>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</si>
  <si>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</si>
  <si>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</si>
  <si>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</si>
  <si>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</si>
  <si>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</si>
  <si>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</si>
  <si>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</si>
  <si>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</si>
  <si>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</si>
  <si>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</si>
  <si>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</si>
  <si>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</si>
  <si>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</si>
  <si>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</si>
  <si>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</si>
  <si>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</si>
  <si>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</si>
  <si>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</si>
  <si>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</si>
  <si>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</si>
  <si>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</si>
  <si>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</si>
  <si>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</si>
  <si>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</si>
  <si>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</si>
  <si>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</si>
  <si>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</si>
  <si>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</si>
  <si>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</si>
  <si>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</si>
  <si>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</si>
  <si>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</si>
  <si>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</si>
  <si>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</si>
  <si>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</si>
  <si>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</si>
  <si>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</si>
  <si>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</si>
  <si>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</si>
  <si>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</si>
  <si>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</si>
  <si>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</si>
  <si>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</si>
  <si>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</si>
  <si>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</si>
  <si>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</si>
  <si>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</si>
  <si>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</si>
  <si>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</si>
  <si>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</si>
  <si>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</si>
  <si>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</si>
  <si>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</si>
  <si>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</si>
  <si>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</si>
  <si>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</si>
  <si>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</si>
  <si>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</si>
  <si>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</si>
  <si>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</si>
  <si>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</si>
  <si>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</si>
  <si>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</si>
  <si>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</si>
  <si>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</si>
  <si>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</si>
  <si>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</si>
  <si>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</si>
  <si>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</si>
  <si>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</si>
  <si>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</si>
  <si>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</si>
  <si>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</si>
  <si>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</si>
  <si>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</si>
  <si>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</si>
  <si>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</si>
  <si>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</si>
  <si>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</si>
  <si>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</si>
  <si>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</si>
  <si>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</si>
  <si>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</si>
  <si>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</si>
  <si>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</si>
  <si>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</si>
  <si>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</si>
  <si>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</si>
  <si>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</si>
  <si>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</si>
  <si>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</si>
  <si>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</si>
  <si>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</si>
  <si>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</si>
  <si>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</si>
  <si>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</si>
  <si>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</si>
  <si>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</si>
  <si>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</si>
  <si>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</si>
  <si>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</si>
  <si>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</si>
  <si>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</si>
  <si>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</si>
  <si>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</si>
  <si>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</si>
  <si>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</si>
  <si>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</si>
  <si>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</si>
  <si>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</si>
  <si>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</si>
  <si>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</si>
  <si>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</si>
  <si>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</si>
  <si>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</si>
  <si>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</si>
  <si>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</si>
  <si>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</si>
  <si>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</si>
  <si>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</si>
  <si>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</si>
  <si>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</si>
  <si>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</si>
  <si>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</si>
  <si>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</si>
  <si>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</si>
  <si>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</si>
  <si>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</si>
  <si>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</si>
  <si>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</si>
  <si>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</si>
  <si>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</si>
  <si>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</si>
  <si>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</si>
  <si>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</si>
  <si>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</si>
  <si>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</si>
  <si>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</si>
  <si>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</si>
  <si>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</si>
  <si>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</si>
  <si>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</si>
  <si>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</si>
  <si>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</si>
  <si>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</si>
  <si>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</si>
  <si>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</si>
  <si>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</si>
  <si>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</si>
  <si>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</si>
  <si>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</si>
  <si>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</si>
  <si>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</si>
  <si>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</si>
  <si>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</si>
  <si>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</si>
  <si>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</si>
  <si>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</si>
  <si>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</si>
  <si>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</si>
  <si>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</si>
  <si>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</si>
  <si>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</si>
  <si>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</si>
  <si>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</si>
  <si>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</si>
  <si>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</si>
  <si>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</si>
  <si>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</si>
  <si>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</si>
  <si>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</si>
  <si>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</si>
  <si>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</si>
  <si>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</si>
  <si>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</si>
  <si>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</si>
  <si>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</si>
  <si>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</si>
  <si>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</si>
  <si>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</si>
  <si>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</si>
  <si>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</si>
  <si>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</si>
  <si>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</si>
  <si>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</si>
  <si>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</si>
  <si>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</si>
  <si>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</si>
  <si>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</si>
  <si>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</si>
  <si>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</si>
  <si>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</si>
  <si>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</si>
  <si>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</si>
  <si>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</si>
  <si>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</si>
  <si>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</si>
  <si>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</si>
  <si>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</si>
  <si>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</si>
  <si>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</si>
  <si>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</si>
  <si>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</si>
  <si>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</si>
  <si>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</si>
  <si>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</si>
  <si>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</si>
  <si>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</si>
  <si>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</si>
  <si>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</si>
  <si>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</si>
  <si>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</si>
  <si>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</si>
  <si>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</si>
  <si>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</si>
  <si>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</si>
  <si>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</si>
  <si>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</si>
  <si>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</si>
  <si>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</si>
  <si>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</si>
  <si>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</si>
  <si>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</si>
  <si>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</si>
  <si>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</si>
  <si>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</si>
  <si>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</si>
  <si>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</si>
  <si>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</si>
  <si>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</si>
  <si>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</si>
  <si>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</si>
  <si>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</si>
  <si>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</si>
  <si>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</si>
  <si>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</si>
  <si>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</si>
  <si>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</si>
  <si>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</si>
  <si>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</si>
  <si>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</si>
  <si>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</si>
  <si>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</si>
  <si>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</si>
  <si>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</si>
  <si>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</si>
  <si>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</si>
  <si>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</si>
  <si>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</si>
  <si>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</si>
  <si>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</si>
  <si>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</si>
  <si>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</si>
  <si>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</si>
  <si>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</si>
  <si>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</si>
  <si>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</si>
  <si>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</si>
  <si>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</si>
  <si>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</si>
  <si>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</si>
  <si>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</si>
  <si>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</si>
  <si>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</si>
  <si>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</si>
  <si>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</si>
  <si>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</si>
  <si>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</si>
  <si>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</si>
  <si>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</si>
  <si>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</si>
  <si>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</si>
  <si>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</si>
  <si>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</si>
  <si>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</si>
  <si>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</si>
  <si>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</si>
  <si>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</si>
  <si>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</si>
  <si>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</si>
  <si>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</si>
  <si>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</si>
  <si>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</si>
  <si>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</si>
  <si>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</si>
  <si>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</si>
  <si>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</si>
  <si>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</si>
  <si>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</si>
  <si>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</si>
  <si>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</si>
  <si>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</si>
  <si>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</si>
  <si>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</si>
  <si>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</si>
  <si>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</si>
  <si>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</si>
  <si>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</si>
  <si>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</si>
  <si>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</si>
  <si>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</si>
  <si>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</si>
  <si>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</si>
  <si>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</si>
  <si>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</si>
  <si>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</si>
  <si>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</si>
  <si>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</si>
  <si>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</si>
  <si>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</si>
  <si>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</si>
  <si>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</si>
  <si>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</si>
  <si>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</si>
  <si>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</si>
  <si>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</si>
  <si>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</si>
  <si>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</si>
  <si>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</si>
  <si>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</si>
  <si>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</si>
  <si>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</si>
  <si>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</si>
  <si>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</si>
  <si>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</si>
  <si>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</si>
  <si>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</si>
  <si>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</si>
  <si>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</si>
  <si>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</si>
  <si>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</si>
  <si>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</si>
  <si>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</si>
  <si>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</si>
  <si>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</si>
  <si>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</si>
  <si>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</si>
  <si>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</si>
  <si>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</si>
  <si>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</si>
  <si>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</si>
  <si>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</si>
  <si>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</si>
  <si>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</si>
  <si>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</si>
  <si>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</si>
  <si>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</si>
  <si>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</si>
  <si>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</si>
  <si>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</si>
  <si>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</si>
  <si>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</si>
  <si>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</si>
  <si>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</si>
  <si>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</si>
  <si>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</si>
  <si>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</si>
  <si>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</si>
  <si>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</si>
  <si>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</si>
  <si>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</si>
  <si>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</si>
  <si>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</si>
  <si>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</si>
  <si>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</si>
  <si>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</si>
  <si>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</si>
  <si>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</si>
  <si>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</si>
  <si>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</si>
  <si>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</si>
  <si>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</si>
  <si>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</si>
  <si>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</si>
  <si>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</si>
  <si>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</si>
  <si>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</si>
  <si>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</si>
  <si>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</si>
  <si>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</si>
  <si>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</si>
  <si>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</si>
  <si>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</si>
  <si>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</si>
  <si>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</si>
  <si>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</si>
  <si>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</si>
  <si>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</si>
  <si>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</si>
  <si>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</si>
  <si>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</si>
  <si>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</si>
  <si>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</si>
  <si>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</si>
  <si>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</si>
  <si>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</si>
  <si>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</si>
  <si>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</si>
  <si>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</si>
  <si>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</si>
  <si>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</si>
  <si>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</si>
  <si>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</si>
  <si>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</si>
  <si>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</si>
  <si>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</si>
  <si>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</si>
  <si>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</si>
  <si>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</si>
  <si>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</si>
  <si>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</si>
  <si>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</si>
  <si>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</si>
  <si>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</si>
  <si>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</si>
  <si>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</si>
  <si>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</si>
  <si>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</si>
  <si>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</si>
  <si>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</si>
  <si>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</si>
  <si>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</si>
  <si>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</si>
  <si>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</si>
  <si>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</si>
  <si>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</si>
  <si>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</si>
  <si>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</si>
  <si>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</si>
  <si>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</si>
  <si>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</si>
  <si>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</si>
  <si>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</si>
  <si>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</si>
  <si>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</si>
  <si>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</si>
  <si>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</si>
  <si>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</si>
  <si>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</si>
  <si>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</si>
  <si>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</si>
  <si>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</si>
  <si>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</si>
  <si>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</si>
  <si>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</si>
  <si>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</si>
  <si>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</si>
  <si>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</si>
  <si>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</si>
  <si>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</si>
  <si>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</si>
  <si>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</si>
  <si>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</si>
  <si>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</si>
  <si>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</si>
  <si>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</si>
  <si>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</si>
  <si>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</si>
  <si>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</si>
  <si>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</si>
  <si>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</si>
  <si>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</si>
  <si>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</si>
  <si>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</si>
  <si>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</si>
  <si>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</si>
  <si>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</si>
  <si>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</si>
  <si>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</si>
  <si>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</si>
  <si>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</si>
  <si>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</si>
  <si>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</si>
  <si>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</si>
  <si>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</si>
  <si>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</si>
  <si>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</si>
  <si>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</si>
  <si>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</si>
  <si>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</si>
  <si>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</si>
  <si>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</si>
  <si>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</si>
  <si>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</si>
  <si>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</si>
  <si>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</si>
  <si>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</si>
  <si>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</si>
  <si>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</si>
  <si>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</si>
  <si>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</si>
  <si>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</si>
  <si>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</si>
  <si>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</si>
  <si>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</si>
  <si>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</si>
  <si>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</si>
  <si>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</si>
  <si>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</si>
  <si>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</si>
  <si>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</si>
  <si>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</si>
  <si>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</si>
  <si>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</si>
  <si>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</si>
  <si>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</si>
  <si>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</si>
  <si>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</si>
  <si>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</si>
  <si>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</si>
  <si>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</si>
  <si>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</si>
  <si>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</si>
  <si>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</si>
  <si>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</si>
  <si>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</si>
  <si>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</si>
  <si>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</si>
  <si>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</si>
  <si>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</si>
  <si>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</si>
  <si>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</si>
  <si>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</si>
  <si>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</si>
  <si>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</si>
  <si>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</si>
  <si>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</si>
  <si>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</si>
  <si>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</si>
  <si>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</si>
  <si>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</si>
  <si>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</si>
  <si>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</si>
  <si>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</si>
  <si>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</si>
  <si>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</si>
  <si>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</si>
  <si>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</si>
  <si>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</si>
  <si>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</si>
  <si>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</si>
  <si>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</si>
  <si>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</si>
  <si>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</si>
  <si>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</si>
  <si>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</si>
  <si>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</si>
  <si>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</si>
  <si>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</si>
  <si>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</si>
  <si>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</si>
  <si>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</si>
  <si>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</si>
  <si>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</si>
  <si>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</si>
  <si>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</si>
  <si>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</si>
  <si>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</si>
  <si>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</si>
  <si>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</si>
  <si>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</si>
  <si>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</si>
  <si>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</si>
  <si>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</si>
  <si>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</si>
  <si>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</si>
  <si>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</si>
  <si>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</si>
  <si>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</si>
  <si>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</si>
  <si>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</si>
  <si>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</si>
  <si>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</si>
  <si>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</si>
  <si>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</si>
  <si>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</si>
  <si>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</si>
  <si>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</si>
  <si>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</si>
  <si>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</si>
  <si>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</si>
  <si>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</si>
  <si>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</si>
  <si>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</si>
  <si>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</si>
  <si>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</si>
  <si>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</si>
  <si>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</si>
  <si>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</si>
  <si>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</si>
  <si>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</si>
  <si>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</si>
  <si>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</si>
  <si>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</si>
  <si>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</si>
  <si>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</si>
  <si>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</si>
  <si>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</si>
  <si>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</si>
  <si>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</si>
  <si>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</si>
  <si>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</si>
  <si>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</si>
  <si>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</si>
  <si>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</si>
  <si>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</si>
  <si>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</si>
  <si>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</si>
  <si>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</si>
  <si>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</si>
  <si>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</si>
  <si>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</si>
  <si>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</si>
  <si>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</si>
  <si>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</si>
  <si>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</si>
  <si>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</si>
  <si>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</si>
  <si>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</si>
  <si>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</si>
  <si>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</si>
  <si>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</si>
  <si>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</si>
  <si>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</si>
  <si>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</si>
  <si>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</si>
  <si>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</si>
  <si>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</si>
  <si>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</si>
  <si>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</si>
  <si>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</si>
  <si>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</si>
  <si>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</si>
  <si>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</si>
  <si>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</si>
  <si>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</si>
  <si>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</si>
  <si>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</si>
  <si>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</si>
  <si>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</si>
  <si>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</si>
  <si>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</si>
  <si>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</si>
  <si>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</si>
  <si>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</si>
  <si>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</si>
  <si>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</si>
  <si>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</si>
  <si>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</si>
  <si>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</si>
  <si>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</si>
  <si>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</si>
  <si>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</si>
  <si>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</si>
  <si>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</si>
  <si>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</si>
  <si>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</si>
  <si>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</si>
  <si>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</si>
  <si>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</si>
  <si>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</si>
  <si>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</si>
  <si>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</si>
  <si>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</si>
  <si>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</si>
  <si>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</si>
  <si>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</si>
  <si>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</si>
  <si>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</si>
  <si>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</si>
  <si>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</si>
  <si>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</si>
  <si>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</si>
  <si>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</si>
  <si>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</si>
  <si>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</si>
  <si>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</si>
  <si>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</si>
  <si>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</si>
  <si>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</si>
  <si>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</si>
  <si>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</si>
  <si>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</si>
  <si>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</si>
  <si>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</si>
  <si>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</si>
  <si>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</si>
  <si>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</si>
  <si>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</si>
  <si>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</si>
  <si>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</si>
  <si>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</si>
  <si>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</si>
  <si>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</si>
  <si>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</si>
  <si>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</si>
  <si>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</si>
  <si>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</si>
  <si>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</si>
  <si>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</si>
  <si>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</si>
  <si>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</si>
  <si>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</si>
  <si>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</si>
  <si>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</si>
  <si>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</si>
  <si>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</si>
  <si>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</si>
  <si>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</si>
  <si>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</si>
  <si>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</si>
  <si>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</si>
  <si>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</si>
  <si>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</si>
  <si>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</si>
  <si>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</si>
  <si>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</si>
  <si>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</si>
  <si>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</si>
  <si>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</si>
  <si>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</si>
  <si>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</si>
  <si>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</si>
  <si>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</si>
  <si>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</si>
  <si>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</si>
  <si>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</si>
  <si>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</si>
  <si>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</si>
  <si>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</si>
  <si>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</si>
  <si>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</si>
  <si>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</si>
  <si>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</si>
  <si>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</si>
  <si>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</si>
  <si>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</si>
  <si>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</si>
  <si>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</si>
  <si>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</si>
  <si>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</si>
  <si>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</si>
  <si>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</si>
  <si>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</si>
  <si>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</si>
  <si>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</si>
  <si>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</si>
  <si>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</si>
  <si>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</si>
  <si>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</si>
  <si>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</si>
  <si>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</si>
  <si>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</si>
  <si>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</si>
  <si>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</si>
  <si>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</si>
  <si>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</si>
  <si>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</si>
  <si>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</si>
  <si>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</si>
  <si>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</si>
  <si>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</si>
  <si>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</si>
  <si>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</si>
  <si>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</si>
  <si>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</si>
  <si>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</si>
  <si>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</si>
  <si>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</si>
  <si>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</si>
  <si>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</si>
  <si>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</si>
  <si>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</si>
  <si>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</si>
  <si>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</si>
  <si>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</si>
  <si>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</si>
  <si>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</si>
  <si>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</si>
  <si>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</si>
  <si>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</si>
  <si>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</si>
  <si>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</si>
  <si>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</si>
  <si>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</si>
  <si>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</si>
  <si>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</si>
  <si>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</si>
  <si>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</si>
  <si>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</si>
  <si>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</si>
  <si>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</si>
  <si>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</si>
  <si>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</si>
  <si>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</si>
  <si>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</si>
  <si>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</si>
  <si>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</si>
  <si>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</si>
  <si>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</si>
  <si>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</si>
  <si>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</si>
  <si>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</si>
  <si>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</si>
  <si>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</si>
  <si>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</si>
  <si>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</si>
  <si>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</si>
  <si>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</si>
  <si>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</si>
  <si>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</si>
  <si>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</si>
  <si>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</si>
  <si>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</si>
  <si>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</si>
  <si>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</si>
  <si>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</si>
  <si>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</si>
  <si>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</si>
  <si>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</si>
  <si>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</si>
  <si>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</si>
  <si>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</si>
  <si>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</si>
  <si>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</si>
  <si>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</si>
  <si>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</si>
  <si>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</si>
  <si>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</si>
  <si>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</si>
  <si>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</si>
  <si>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</si>
  <si>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</si>
  <si>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</si>
  <si>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</si>
  <si>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</si>
  <si>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</si>
  <si>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</si>
  <si>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</si>
  <si>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</si>
  <si>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</si>
  <si>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</si>
  <si>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</si>
  <si>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</si>
  <si>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</si>
  <si>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</si>
  <si>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</si>
  <si>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</si>
  <si>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</si>
  <si>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</si>
  <si>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</si>
  <si>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</si>
  <si>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</si>
  <si>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</si>
  <si>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</si>
  <si>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</si>
  <si>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</si>
  <si>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</si>
  <si>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</si>
  <si>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</si>
  <si>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</si>
  <si>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</si>
  <si>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</si>
  <si>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</si>
  <si>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</si>
  <si>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</si>
  <si>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</si>
  <si>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</si>
  <si>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</si>
  <si>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</si>
  <si>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</si>
  <si>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</si>
  <si>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</si>
  <si>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</si>
  <si>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</si>
  <si>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</si>
  <si>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</si>
  <si>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</si>
  <si>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</si>
  <si>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</si>
  <si>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</si>
  <si>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</si>
  <si>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</si>
  <si>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</si>
  <si>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</si>
  <si>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</si>
  <si>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</si>
  <si>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</si>
  <si>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</si>
  <si>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</si>
  <si>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</si>
  <si>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</si>
  <si>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</si>
  <si>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</si>
  <si>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</si>
  <si>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</si>
  <si>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</si>
  <si>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</si>
  <si>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</si>
  <si>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</si>
  <si>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</si>
  <si>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</si>
  <si>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</si>
  <si>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</si>
  <si>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</si>
  <si>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</si>
  <si>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</si>
  <si>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</si>
  <si>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</si>
  <si>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</si>
  <si>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</si>
  <si>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</si>
  <si>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</si>
  <si>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</si>
  <si>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</si>
  <si>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</si>
  <si>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</si>
  <si>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</si>
  <si>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</si>
  <si>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</si>
  <si>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</si>
  <si>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</si>
  <si>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</si>
  <si>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</si>
  <si>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</si>
  <si>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</si>
  <si>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</si>
  <si>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</si>
  <si>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</si>
  <si>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</si>
  <si>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</si>
  <si>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</si>
  <si>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</si>
  <si>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</si>
  <si>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</si>
  <si>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</si>
  <si>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</si>
  <si>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</si>
  <si>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</si>
  <si>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</si>
  <si>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</si>
  <si>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</si>
  <si>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</si>
  <si>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</si>
  <si>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</si>
  <si>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</si>
  <si>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</si>
  <si>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</si>
  <si>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</si>
  <si>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</si>
  <si>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</si>
  <si>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</si>
  <si>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</si>
  <si>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</si>
  <si>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</si>
  <si>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</si>
  <si>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</si>
  <si>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</si>
  <si>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</si>
  <si>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</si>
  <si>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</si>
  <si>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</si>
  <si>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</si>
  <si>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</si>
  <si>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</si>
  <si>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</si>
  <si>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</si>
  <si>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</si>
  <si>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</si>
  <si>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</si>
  <si>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</si>
  <si>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</si>
  <si>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</si>
  <si>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</si>
  <si>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</si>
  <si>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</si>
  <si>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</si>
  <si>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</si>
  <si>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</si>
  <si>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</si>
  <si>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</si>
  <si>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</si>
  <si>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</si>
  <si>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</si>
  <si>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</si>
  <si>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</si>
  <si>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</si>
  <si>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</si>
  <si>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</si>
  <si>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</si>
  <si>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</si>
  <si>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</si>
  <si>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</si>
  <si>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</si>
  <si>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</si>
  <si>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</si>
  <si>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</si>
  <si>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</si>
  <si>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</si>
  <si>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</si>
  <si>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</si>
  <si>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</si>
  <si>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</si>
  <si>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</si>
  <si>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</si>
  <si>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</si>
  <si>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</si>
  <si>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</si>
  <si>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</si>
  <si>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</si>
  <si>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</si>
  <si>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</si>
  <si>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</si>
  <si>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</si>
  <si>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</si>
  <si>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</si>
  <si>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</si>
  <si>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</si>
  <si>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</si>
  <si>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</si>
  <si>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</si>
  <si>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</si>
  <si>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</si>
  <si>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</si>
  <si>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</si>
  <si>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</si>
  <si>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</si>
  <si>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</si>
  <si>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</si>
  <si>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</si>
  <si>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</si>
  <si>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</si>
  <si>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</si>
  <si>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</si>
  <si>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</si>
  <si>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</si>
  <si>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</si>
  <si>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</si>
  <si>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</si>
  <si>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</si>
  <si>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</si>
  <si>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</si>
  <si>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</si>
  <si>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</si>
  <si>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</si>
  <si>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</si>
  <si>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</si>
  <si>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</si>
  <si>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</si>
  <si>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</si>
  <si>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</si>
  <si>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</si>
  <si>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</si>
  <si>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</si>
  <si>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</si>
  <si>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</si>
  <si>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</si>
  <si>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</si>
  <si>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</si>
  <si>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</si>
  <si>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</si>
  <si>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</si>
  <si>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</si>
  <si>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</si>
  <si>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</si>
  <si>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</si>
  <si>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</si>
  <si>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</si>
  <si>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</si>
  <si>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</si>
  <si>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</si>
  <si>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</si>
  <si>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</si>
  <si>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</si>
  <si>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</si>
  <si>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</si>
  <si>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</si>
  <si>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</si>
  <si>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</si>
  <si>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</si>
  <si>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</si>
  <si>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</si>
  <si>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</si>
  <si>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</si>
  <si>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</si>
  <si>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</si>
  <si>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</si>
  <si>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</si>
  <si>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</si>
  <si>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</si>
  <si>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</si>
  <si>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</si>
  <si>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</si>
  <si>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</si>
  <si>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</si>
  <si>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</si>
  <si>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</si>
  <si>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</si>
  <si>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</si>
  <si>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</si>
  <si>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</si>
  <si>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</si>
  <si>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</si>
  <si>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</si>
  <si>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</si>
  <si>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</si>
  <si>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</si>
  <si>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</si>
  <si>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</si>
  <si>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</si>
  <si>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</si>
  <si>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</si>
  <si>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</si>
  <si>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</si>
  <si>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</si>
  <si>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</si>
  <si>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</si>
  <si>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</si>
  <si>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</si>
  <si>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</si>
  <si>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</si>
  <si>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</si>
  <si>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</si>
  <si>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</si>
  <si>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</si>
  <si>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</si>
  <si>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</si>
  <si>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</si>
  <si>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</si>
  <si>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</si>
  <si>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</si>
  <si>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</si>
  <si>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</si>
  <si>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</si>
  <si>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</si>
  <si>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</si>
  <si>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</si>
  <si>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</si>
  <si>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</si>
  <si>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</si>
  <si>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</si>
  <si>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</si>
  <si>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</si>
  <si>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</si>
  <si>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</si>
  <si>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</si>
  <si>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</si>
  <si>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</si>
  <si>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</si>
  <si>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</si>
  <si>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</si>
  <si>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</si>
  <si>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</si>
  <si>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</si>
  <si>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</si>
  <si>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</si>
  <si>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</si>
  <si>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</si>
  <si>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</si>
  <si>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</si>
  <si>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</si>
  <si>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</si>
  <si>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</si>
  <si>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</si>
  <si>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</si>
  <si>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</si>
  <si>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</si>
  <si>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</si>
  <si>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</si>
  <si>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</si>
  <si>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</si>
  <si>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</si>
  <si>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</si>
  <si>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</si>
  <si>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</si>
  <si>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</si>
  <si>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</si>
  <si>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</si>
  <si>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</si>
  <si>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</si>
  <si>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</si>
  <si>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</si>
  <si>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</si>
  <si>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</si>
  <si>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</si>
  <si>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</si>
  <si>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</si>
  <si>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</si>
  <si>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</si>
  <si>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</si>
  <si>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</si>
  <si>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</si>
  <si>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</si>
  <si>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</si>
  <si>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</si>
  <si>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</si>
  <si>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</si>
  <si>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</si>
  <si>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</si>
  <si>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</si>
  <si>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</si>
  <si>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</si>
  <si>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</si>
  <si>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</si>
  <si>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</si>
  <si>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</si>
  <si>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</si>
  <si>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</si>
  <si>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</si>
  <si>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</si>
  <si>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</si>
  <si>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</si>
  <si>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</si>
  <si>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</si>
  <si>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</si>
  <si>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</si>
  <si>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</si>
  <si>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</si>
  <si>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</si>
  <si>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</si>
  <si>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</si>
  <si>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</si>
  <si>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</si>
  <si>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</si>
  <si>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</si>
  <si>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</si>
  <si>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</si>
  <si>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</si>
  <si>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</si>
  <si>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</si>
  <si>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</si>
  <si>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</si>
  <si>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</si>
  <si>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</si>
  <si>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</si>
  <si>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</si>
  <si>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</si>
  <si>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</si>
  <si>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</si>
  <si>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</si>
  <si>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</si>
  <si>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</si>
  <si>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</si>
  <si>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</si>
  <si>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</si>
  <si>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</si>
  <si>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</si>
  <si>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</si>
  <si>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</si>
  <si>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</si>
  <si>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</si>
  <si>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</si>
  <si>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</si>
  <si>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</si>
  <si>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</si>
  <si>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</si>
  <si>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</si>
  <si>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</si>
  <si>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</si>
  <si>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</si>
  <si>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</si>
  <si>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</si>
  <si>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</si>
  <si>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</si>
  <si>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</si>
  <si>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</si>
  <si>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</si>
  <si>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</si>
  <si>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</si>
  <si>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</si>
  <si>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</si>
  <si>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</si>
  <si>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</si>
  <si>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</si>
  <si>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</si>
  <si>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</si>
  <si>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</si>
  <si>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</si>
  <si>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</si>
  <si>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</si>
  <si>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</si>
  <si>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</si>
  <si>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</si>
  <si>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</si>
  <si>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</si>
  <si>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</si>
  <si>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</si>
  <si>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</si>
  <si>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</si>
  <si>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</si>
  <si>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</si>
  <si>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</si>
  <si>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</si>
  <si>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</si>
  <si>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</si>
  <si>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</si>
  <si>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</si>
  <si>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</si>
  <si>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</si>
  <si>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</si>
  <si>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</si>
  <si>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</si>
  <si>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</si>
  <si>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</si>
  <si>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</si>
  <si>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</si>
  <si>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</si>
  <si>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</si>
  <si>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</si>
  <si>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</si>
  <si>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</si>
  <si>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</si>
  <si>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</si>
  <si>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</si>
  <si>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</si>
  <si>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</si>
  <si>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</si>
  <si>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</si>
  <si>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</si>
  <si>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</si>
  <si>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</si>
  <si>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</si>
  <si>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</si>
  <si>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</si>
  <si>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</si>
  <si>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</si>
  <si>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</si>
  <si>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</si>
  <si>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</si>
  <si>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</si>
  <si>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</si>
  <si>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</si>
  <si>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</si>
  <si>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</si>
  <si>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</si>
  <si>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</si>
  <si>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</si>
  <si>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</si>
  <si>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</si>
  <si>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</si>
  <si>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</si>
  <si>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</si>
  <si>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</si>
  <si>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</si>
  <si>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</si>
  <si>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</si>
  <si>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</si>
  <si>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</si>
  <si>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</si>
  <si>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</si>
  <si>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</si>
  <si>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</si>
  <si>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</si>
  <si>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</si>
  <si>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</si>
  <si>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</si>
  <si>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</si>
  <si>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</si>
  <si>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</si>
  <si>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</si>
  <si>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</si>
  <si>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</si>
  <si>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</si>
  <si>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</si>
  <si>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</si>
  <si>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</si>
  <si>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</si>
  <si>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</si>
  <si>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</si>
  <si>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</si>
  <si>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</si>
  <si>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</si>
  <si>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</si>
  <si>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</si>
  <si>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</si>
  <si>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</si>
  <si>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</si>
  <si>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</si>
  <si>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</si>
  <si>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</si>
  <si>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</si>
  <si>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</si>
  <si>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</si>
  <si>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</si>
  <si>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</si>
  <si>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</si>
  <si>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</si>
  <si>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</si>
  <si>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</si>
  <si>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</si>
  <si>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</si>
  <si>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</si>
  <si>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</si>
  <si>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</si>
  <si>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</si>
  <si>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</si>
  <si>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</si>
  <si>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</si>
  <si>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</si>
  <si>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</si>
  <si>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</si>
  <si>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</si>
  <si>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</si>
  <si>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</si>
  <si>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</si>
  <si>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</si>
  <si>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</si>
  <si>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</si>
  <si>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</si>
  <si>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</si>
  <si>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</si>
  <si>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</si>
  <si>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</si>
  <si>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</si>
  <si>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</si>
  <si>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</si>
  <si>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</si>
  <si>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</si>
  <si>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</si>
  <si>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</si>
  <si>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</si>
  <si>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</si>
  <si>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</si>
  <si>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</si>
  <si>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</si>
  <si>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</si>
  <si>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</si>
  <si>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</si>
  <si>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</si>
  <si>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</si>
  <si>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</si>
  <si>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</si>
  <si>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</si>
  <si>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</si>
  <si>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</si>
  <si>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</si>
  <si>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</si>
  <si>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</si>
  <si>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</si>
  <si>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</si>
  <si>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</si>
  <si>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</si>
  <si>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</si>
  <si>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</si>
  <si>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</si>
  <si>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</si>
  <si>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</si>
  <si>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</si>
  <si>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</si>
  <si>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</si>
  <si>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</si>
  <si>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</si>
  <si>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</si>
  <si>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</si>
  <si>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</si>
  <si>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</si>
  <si>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</si>
  <si>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</si>
  <si>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</si>
  <si>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</si>
  <si>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</si>
  <si>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</si>
  <si>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</si>
  <si>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</si>
  <si>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</si>
  <si>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</si>
  <si>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</si>
  <si>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</si>
  <si>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</si>
  <si>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</si>
  <si>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</si>
  <si>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</si>
  <si>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</si>
  <si>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</si>
  <si>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</si>
  <si>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</si>
  <si>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</si>
  <si>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</si>
  <si>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</si>
  <si>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</si>
  <si>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</si>
  <si>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</si>
  <si>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</si>
  <si>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</si>
  <si>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</si>
  <si>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</si>
  <si>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</si>
  <si>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</si>
  <si>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</si>
  <si>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</si>
  <si>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</si>
  <si>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</si>
  <si>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</si>
  <si>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</si>
  <si>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</si>
  <si>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</si>
  <si>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</si>
  <si>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</si>
  <si>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</si>
  <si>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</si>
  <si>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</si>
  <si>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</si>
  <si>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</si>
  <si>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</si>
  <si>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</si>
  <si>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</si>
  <si>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</si>
  <si>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</si>
  <si>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</si>
  <si>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</si>
  <si>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</si>
  <si>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</si>
  <si>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</si>
  <si>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</si>
  <si>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</si>
  <si>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</si>
  <si>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</si>
  <si>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</si>
  <si>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</si>
  <si>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</si>
  <si>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</si>
  <si>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</si>
  <si>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</si>
  <si>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</si>
  <si>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</si>
  <si>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</si>
  <si>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</si>
  <si>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</si>
  <si>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</si>
  <si>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</si>
  <si>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</si>
  <si>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</si>
  <si>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</si>
  <si>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</si>
  <si>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</si>
  <si>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</si>
  <si>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</si>
  <si>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</si>
  <si>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</si>
  <si>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</si>
  <si>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</si>
  <si>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</si>
  <si>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</si>
  <si>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</si>
  <si>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</si>
  <si>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</si>
  <si>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</si>
  <si>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</si>
  <si>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</si>
  <si>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</si>
  <si>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</si>
  <si>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</si>
  <si>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</si>
  <si>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</si>
  <si>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</si>
  <si>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</si>
  <si>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</si>
  <si>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</si>
  <si>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</si>
  <si>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</si>
  <si>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</si>
  <si>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</si>
  <si>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</si>
  <si>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</si>
  <si>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</si>
  <si>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</si>
  <si>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</si>
  <si>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</si>
  <si>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</si>
  <si>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</si>
  <si>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</si>
  <si>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</si>
  <si>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</si>
  <si>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</si>
  <si>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</si>
  <si>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</si>
  <si>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</si>
  <si>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</si>
  <si>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</si>
  <si>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</si>
  <si>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</si>
  <si>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</si>
  <si>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</si>
  <si>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</si>
  <si>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</si>
  <si>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</si>
  <si>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</si>
  <si>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</si>
  <si>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</si>
  <si>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</si>
  <si>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</si>
  <si>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</si>
  <si>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</si>
  <si>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</si>
  <si>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</si>
  <si>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</si>
  <si>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</si>
  <si>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</si>
  <si>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</si>
  <si>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</si>
  <si>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</si>
  <si>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</si>
  <si>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</si>
  <si>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</si>
  <si>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</si>
  <si>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</si>
  <si>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</si>
  <si>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</si>
  <si>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</si>
  <si>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</si>
  <si>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</si>
  <si>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</si>
  <si>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</si>
  <si>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</si>
  <si>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</si>
  <si>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</si>
  <si>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</si>
  <si>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</si>
  <si>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</si>
  <si>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</si>
  <si>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</si>
  <si>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</si>
  <si>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</si>
  <si>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</si>
  <si>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</si>
  <si>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</si>
  <si>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</si>
  <si>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</si>
  <si>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</si>
  <si>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</si>
  <si>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</si>
  <si>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</si>
  <si>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</si>
  <si>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</si>
  <si>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</si>
  <si>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</si>
  <si>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</si>
  <si>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</si>
  <si>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</si>
  <si>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</si>
  <si>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</si>
  <si>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</si>
  <si>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</si>
  <si>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</si>
  <si>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</si>
  <si>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</si>
  <si>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</si>
  <si>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</si>
  <si>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</si>
  <si>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</si>
  <si>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</si>
  <si>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</si>
  <si>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</si>
  <si>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</si>
  <si>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</si>
  <si>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</si>
  <si>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</si>
  <si>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</si>
  <si>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</si>
  <si>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</si>
  <si>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</si>
  <si>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</si>
  <si>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</si>
  <si>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</si>
  <si>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</si>
  <si>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</si>
  <si>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</si>
  <si>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</si>
  <si>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</si>
  <si>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</si>
  <si>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</si>
  <si>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</si>
  <si>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</si>
  <si>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</si>
  <si>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</si>
  <si>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</si>
  <si>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</si>
  <si>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</si>
  <si>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</si>
  <si>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</si>
  <si>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</si>
  <si>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</si>
  <si>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</si>
  <si>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</si>
  <si>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</si>
  <si>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</si>
  <si>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</si>
  <si>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</si>
  <si>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</si>
  <si>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</si>
  <si>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</si>
  <si>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</si>
  <si>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</si>
  <si>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</si>
  <si>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</si>
  <si>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</si>
  <si>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</si>
  <si>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</si>
  <si>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</si>
  <si>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</si>
  <si>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</si>
  <si>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</si>
  <si>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</si>
  <si>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</si>
  <si>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</si>
  <si>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</si>
  <si>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</si>
  <si>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</si>
  <si>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</si>
  <si>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</si>
  <si>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</si>
  <si>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</si>
  <si>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</si>
  <si>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</si>
  <si>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</si>
  <si>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</si>
  <si>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</si>
  <si>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</si>
  <si>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</si>
  <si>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</si>
  <si>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</si>
  <si>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</si>
  <si>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</si>
  <si>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</si>
  <si>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</si>
  <si>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</si>
  <si>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</si>
  <si>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</si>
  <si>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</si>
  <si>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</si>
  <si>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</si>
  <si>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</si>
  <si>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</si>
  <si>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</si>
  <si>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</si>
  <si>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</si>
  <si>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</si>
  <si>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</si>
  <si>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</si>
  <si>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</si>
  <si>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</si>
  <si>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</si>
  <si>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</si>
  <si>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</si>
  <si>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</si>
  <si>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</si>
  <si>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</si>
  <si>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</si>
  <si>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</si>
  <si>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</si>
  <si>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</si>
  <si>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</si>
  <si>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</si>
  <si>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</si>
  <si>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</si>
  <si>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</si>
  <si>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</si>
  <si>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</si>
  <si>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</si>
  <si>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</si>
  <si>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</si>
  <si>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</si>
  <si>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</si>
  <si>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</si>
  <si>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</si>
  <si>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</si>
  <si>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</si>
  <si>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</si>
  <si>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</si>
  <si>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</si>
  <si>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</si>
  <si>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</si>
  <si>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</si>
  <si>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</si>
  <si>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</si>
  <si>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</si>
  <si>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</si>
  <si>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</si>
  <si>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</si>
  <si>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</si>
  <si>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</si>
  <si>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</si>
  <si>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</si>
  <si>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</si>
  <si>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</si>
  <si>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</si>
  <si>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</si>
  <si>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</si>
  <si>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</si>
  <si>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</si>
  <si>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</si>
  <si>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</si>
  <si>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</si>
  <si>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</si>
  <si>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</si>
  <si>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</si>
  <si>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</si>
  <si>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</si>
  <si>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</si>
  <si>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</si>
  <si>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</si>
  <si>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</si>
  <si>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</si>
  <si>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</si>
  <si>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</si>
  <si>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</si>
  <si>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</si>
  <si>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</si>
  <si>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</si>
  <si>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</si>
  <si>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</si>
  <si>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</si>
  <si>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</si>
  <si>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</si>
  <si>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</si>
  <si>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</si>
  <si>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</si>
  <si>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</si>
  <si>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</si>
  <si>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</si>
  <si>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</si>
  <si>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</si>
  <si>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</si>
  <si>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</si>
  <si>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</si>
  <si>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</si>
  <si>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</si>
  <si>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</si>
  <si>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</si>
  <si>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</si>
  <si>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</si>
  <si>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</si>
  <si>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</si>
  <si>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</si>
  <si>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</si>
  <si>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</si>
  <si>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</si>
  <si>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</si>
  <si>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</si>
  <si>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</si>
  <si>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</si>
  <si>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</si>
  <si>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</si>
  <si>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</si>
  <si>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</si>
  <si>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</si>
  <si>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</si>
  <si>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</si>
  <si>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</si>
  <si>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</si>
  <si>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</si>
  <si>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</si>
  <si>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</si>
  <si>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</si>
  <si>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</si>
  <si>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</si>
  <si>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</si>
  <si>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</si>
  <si>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</si>
  <si>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</si>
  <si>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</si>
  <si>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</si>
  <si>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</si>
  <si>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</si>
  <si>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</si>
  <si>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</si>
  <si>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</si>
  <si>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</si>
  <si>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</si>
  <si>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</si>
  <si>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</si>
  <si>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</si>
  <si>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</si>
  <si>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</si>
  <si>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</si>
  <si>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</si>
  <si>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</si>
  <si>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</si>
  <si>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</si>
  <si>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</si>
  <si>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</si>
  <si>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</si>
  <si>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</si>
  <si>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</si>
  <si>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</si>
  <si>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</si>
  <si>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</si>
  <si>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</si>
  <si>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</si>
  <si>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</si>
  <si>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</si>
  <si>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</si>
  <si>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</si>
  <si>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</si>
  <si>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</si>
  <si>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</si>
  <si>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</si>
  <si>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</si>
  <si>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</si>
  <si>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</si>
  <si>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</si>
  <si>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</si>
  <si>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</si>
  <si>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</si>
  <si>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</si>
  <si>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</si>
  <si>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</si>
  <si>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</si>
  <si>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</si>
  <si>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</si>
  <si>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</si>
  <si>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</si>
  <si>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</si>
  <si>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</si>
  <si>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</si>
  <si>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</si>
  <si>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</si>
  <si>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</si>
  <si>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</si>
  <si>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</si>
  <si>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</si>
  <si>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</si>
  <si>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</si>
  <si>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</si>
  <si>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</si>
  <si>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</si>
  <si>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</si>
  <si>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</si>
  <si>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</si>
  <si>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</si>
  <si>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</si>
  <si>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</si>
  <si>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</si>
  <si>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</si>
  <si>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</si>
  <si>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</si>
  <si>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</si>
  <si>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</si>
  <si>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</si>
  <si>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</si>
  <si>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</si>
  <si>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</si>
  <si>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</si>
  <si>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</si>
  <si>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</si>
  <si>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</si>
  <si>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</si>
  <si>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</si>
  <si>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</si>
  <si>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</si>
  <si>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</si>
  <si>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</si>
  <si>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</si>
  <si>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</si>
  <si>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</si>
  <si>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</si>
  <si>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</si>
  <si>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</si>
  <si>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</si>
  <si>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</si>
  <si>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</si>
  <si>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</si>
  <si>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</si>
  <si>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</si>
  <si>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</si>
  <si>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</si>
  <si>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</si>
  <si>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</si>
  <si>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</si>
  <si>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</si>
  <si>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</si>
  <si>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</si>
  <si>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</si>
  <si>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</si>
  <si>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</si>
  <si>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</si>
  <si>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</si>
  <si>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</si>
  <si>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</si>
  <si>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</si>
  <si>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</si>
  <si>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</si>
  <si>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</si>
  <si>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</si>
  <si>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</si>
  <si>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</si>
  <si>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</si>
  <si>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</si>
  <si>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</si>
  <si>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</si>
  <si>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</si>
  <si>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</si>
  <si>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</si>
  <si>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</si>
  <si>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</si>
  <si>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</si>
  <si>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</si>
  <si>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</si>
  <si>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</si>
  <si>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</si>
  <si>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</si>
  <si>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</si>
  <si>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</si>
  <si>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</si>
  <si>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</si>
  <si>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</si>
  <si>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</si>
  <si>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</si>
  <si>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</si>
  <si>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</si>
  <si>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</si>
  <si>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</si>
  <si>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</si>
  <si>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</si>
  <si>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</si>
  <si>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</si>
  <si>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</si>
  <si>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</si>
  <si>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</si>
  <si>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</si>
  <si>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</si>
  <si>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</si>
  <si>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</si>
  <si>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</si>
  <si>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</si>
  <si>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</si>
  <si>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</si>
  <si>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</si>
  <si>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</si>
  <si>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</si>
  <si>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</si>
  <si>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</si>
  <si>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</si>
  <si>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</si>
  <si>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</si>
  <si>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</si>
  <si>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</si>
  <si>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</si>
  <si>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</si>
  <si>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</si>
  <si>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</si>
  <si>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</si>
  <si>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</si>
  <si>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</si>
  <si>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</si>
  <si>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</si>
  <si>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</si>
  <si>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</si>
  <si>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</si>
  <si>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</si>
  <si>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</si>
  <si>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</si>
  <si>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</si>
  <si>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</si>
  <si>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</si>
  <si>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</si>
  <si>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</si>
  <si>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</si>
  <si>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</si>
  <si>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</si>
  <si>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</si>
  <si>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</si>
  <si>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</si>
  <si>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</si>
  <si>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</si>
  <si>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</si>
  <si>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</si>
  <si>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</si>
  <si>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</si>
  <si>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</si>
  <si>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</si>
  <si>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</si>
  <si>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</si>
  <si>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</si>
  <si>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</si>
  <si>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</si>
  <si>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</si>
  <si>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</si>
  <si>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</si>
  <si>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</si>
  <si>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</si>
  <si>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</si>
  <si>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</si>
  <si>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</si>
  <si>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</si>
  <si>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</si>
  <si>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</si>
  <si>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</si>
  <si>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</si>
  <si>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</si>
  <si>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</si>
  <si>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</si>
  <si>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</si>
  <si>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</si>
  <si>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</si>
  <si>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</si>
  <si>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</si>
  <si>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</si>
  <si>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</si>
  <si>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</si>
  <si>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</si>
  <si>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</si>
  <si>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</si>
  <si>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</si>
  <si>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</si>
  <si>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</si>
  <si>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</si>
  <si>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</si>
  <si>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</si>
  <si>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</si>
  <si>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</si>
  <si>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</si>
  <si>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</si>
  <si>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</si>
  <si>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</si>
  <si>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</si>
  <si>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</si>
  <si>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</si>
  <si>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</si>
  <si>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</si>
  <si>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</si>
  <si>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</si>
  <si>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</si>
  <si>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</si>
  <si>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</si>
  <si>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</si>
  <si>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</si>
  <si>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</si>
  <si>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</si>
  <si>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</si>
  <si>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</si>
  <si>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</si>
  <si>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</si>
  <si>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</si>
  <si>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</si>
  <si>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</si>
  <si>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</si>
  <si>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</si>
  <si>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</si>
  <si>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</si>
  <si>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</si>
  <si>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</si>
  <si>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</si>
  <si>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</si>
  <si>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</si>
  <si>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</si>
  <si>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</si>
  <si>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</si>
  <si>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</si>
  <si>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</si>
  <si>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</si>
  <si>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</si>
  <si>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</si>
  <si>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</si>
  <si>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</si>
  <si>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</si>
  <si>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</si>
  <si>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</si>
  <si>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</si>
  <si>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</si>
  <si>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</si>
  <si>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</si>
  <si>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</si>
  <si>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</si>
  <si>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</si>
  <si>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</si>
  <si>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</si>
  <si>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</si>
  <si>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</si>
  <si>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</si>
  <si>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</si>
  <si>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</si>
  <si>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</si>
  <si>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</si>
  <si>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</si>
  <si>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</si>
  <si>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</si>
  <si>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</si>
  <si>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</si>
  <si>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</si>
  <si>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</si>
  <si>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</si>
  <si>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</si>
  <si>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</si>
  <si>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</si>
  <si>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</si>
  <si>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</si>
  <si>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</si>
  <si>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</si>
  <si>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</si>
  <si>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</si>
  <si>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</si>
  <si>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</si>
  <si>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</si>
  <si>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</si>
  <si>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</si>
  <si>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</si>
  <si>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</si>
  <si>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</si>
  <si>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</si>
  <si>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</si>
  <si>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</si>
  <si>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</si>
  <si>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</si>
  <si>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</si>
  <si>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</si>
  <si>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</si>
  <si>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</si>
  <si>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</si>
  <si>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</si>
  <si>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</si>
  <si>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</si>
  <si>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</si>
  <si>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</si>
  <si>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</si>
  <si>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</si>
  <si>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</si>
  <si>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</si>
  <si>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</si>
  <si>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</si>
  <si>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</si>
  <si>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</si>
  <si>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</si>
  <si>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</si>
  <si>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</si>
  <si>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</si>
  <si>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</si>
  <si>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</si>
  <si>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</si>
  <si>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</si>
  <si>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</si>
  <si>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</si>
  <si>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</si>
  <si>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</si>
  <si>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</si>
  <si>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</si>
  <si>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</si>
  <si>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</si>
  <si>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</si>
  <si>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</si>
  <si>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</si>
  <si>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</si>
  <si>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</si>
  <si>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</si>
  <si>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</si>
  <si>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</si>
  <si>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</si>
  <si>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</si>
  <si>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</si>
  <si>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</si>
  <si>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</si>
  <si>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</si>
  <si>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</si>
  <si>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</si>
  <si>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</si>
  <si>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</si>
  <si>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</si>
  <si>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</si>
  <si>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</si>
  <si>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</si>
  <si>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</si>
  <si>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</si>
  <si>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</si>
  <si>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</si>
  <si>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</si>
  <si>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</si>
  <si>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</si>
  <si>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</si>
  <si>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</si>
  <si>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</si>
  <si>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</si>
  <si>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</si>
  <si>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</si>
  <si>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</si>
  <si>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</si>
  <si>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</si>
  <si>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</si>
  <si>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</si>
  <si>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</si>
  <si>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</si>
  <si>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</si>
  <si>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</si>
  <si>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</si>
  <si>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</si>
  <si>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</si>
  <si>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</si>
  <si>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</si>
  <si>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</si>
  <si>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</si>
  <si>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</si>
  <si>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</si>
  <si>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</si>
  <si>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</si>
  <si>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</si>
  <si>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</si>
  <si>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</si>
  <si>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</si>
  <si>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</si>
  <si>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</si>
  <si>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</si>
  <si>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</si>
  <si>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</si>
  <si>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</si>
  <si>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</si>
  <si>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</si>
  <si>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</si>
  <si>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</si>
  <si>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</si>
  <si>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</si>
  <si>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</si>
  <si>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</si>
  <si>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</si>
  <si>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</si>
  <si>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</si>
  <si>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</si>
  <si>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</si>
  <si>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</si>
  <si>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</si>
  <si>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</si>
  <si>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</si>
  <si>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</si>
  <si>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</si>
  <si>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</si>
  <si>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</si>
  <si>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</si>
  <si>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</si>
  <si>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</si>
  <si>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</si>
  <si>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</si>
  <si>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</si>
  <si>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</si>
  <si>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</si>
  <si>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</si>
  <si>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</si>
  <si>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</si>
  <si>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</si>
  <si>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</si>
  <si>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</si>
  <si>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</si>
  <si>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</si>
  <si>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</si>
  <si>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</si>
  <si>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</si>
  <si>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</si>
  <si>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</si>
  <si>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</si>
  <si>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</si>
  <si>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</si>
  <si>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</si>
  <si>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</si>
  <si>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</si>
  <si>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</si>
  <si>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</si>
  <si>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</si>
  <si>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</si>
  <si>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</si>
  <si>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</si>
  <si>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</si>
  <si>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</si>
  <si>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</si>
  <si>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</si>
  <si>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</si>
  <si>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</si>
  <si>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</si>
  <si>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</si>
  <si>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</si>
  <si>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</si>
  <si>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</si>
  <si>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</si>
  <si>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</si>
  <si>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</si>
  <si>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</si>
  <si>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</si>
  <si>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</si>
  <si>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</si>
  <si>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</si>
  <si>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</si>
  <si>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</si>
  <si>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</si>
  <si>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</si>
  <si>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</si>
  <si>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</si>
  <si>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</si>
  <si>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</si>
  <si>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</si>
  <si>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</si>
  <si>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</si>
  <si>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</si>
  <si>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</si>
  <si>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</si>
  <si>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</si>
  <si>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</si>
  <si>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</si>
  <si>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</si>
  <si>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</si>
  <si>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</si>
  <si>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</si>
  <si>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</si>
  <si>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</si>
  <si>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</si>
  <si>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</si>
  <si>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</si>
  <si>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</si>
  <si>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</si>
  <si>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</si>
  <si>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</si>
  <si>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</si>
  <si>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</si>
  <si>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</si>
  <si>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</si>
  <si>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</si>
  <si>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</si>
  <si>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</si>
  <si>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</si>
  <si>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</si>
  <si>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</si>
  <si>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</si>
  <si>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</si>
  <si>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</si>
  <si>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</si>
  <si>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</si>
  <si>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</si>
  <si>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</si>
  <si>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</si>
  <si>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</si>
  <si>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</si>
  <si>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</si>
  <si>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</si>
  <si>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</si>
  <si>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</si>
  <si>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</si>
  <si>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</si>
  <si>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</si>
  <si>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</si>
  <si>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</si>
  <si>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</si>
  <si>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</si>
  <si>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</si>
  <si>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</si>
  <si>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</si>
  <si>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</si>
  <si>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</si>
  <si>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</si>
  <si>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</si>
  <si>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</si>
  <si>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</si>
  <si>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</si>
  <si>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</si>
  <si>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</si>
  <si>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</si>
  <si>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</si>
  <si>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</si>
  <si>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</si>
  <si>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</si>
  <si>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</si>
  <si>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</si>
  <si>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</si>
  <si>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</si>
  <si>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</si>
  <si>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</si>
  <si>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</si>
  <si>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</si>
  <si>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</si>
  <si>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</si>
  <si>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</si>
  <si>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</si>
  <si>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</si>
  <si>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</si>
  <si>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</si>
  <si>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</si>
  <si>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</si>
  <si>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</si>
  <si>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</si>
  <si>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</si>
  <si>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</si>
  <si>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</si>
  <si>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</si>
  <si>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</si>
  <si>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</si>
  <si>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</si>
  <si>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</si>
  <si>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</si>
  <si>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</si>
  <si>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</si>
  <si>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</si>
  <si>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</si>
  <si>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</si>
  <si>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</si>
  <si>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</si>
  <si>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</si>
  <si>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</si>
  <si>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</si>
  <si>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</si>
  <si>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</si>
  <si>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</si>
  <si>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</si>
  <si>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</si>
  <si>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</si>
  <si>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</si>
  <si>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</si>
  <si>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</si>
  <si>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</si>
  <si>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</si>
  <si>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</si>
  <si>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</si>
  <si>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</si>
  <si>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</si>
  <si>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</si>
  <si>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</si>
  <si>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</si>
  <si>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</si>
  <si>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</si>
  <si>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</si>
  <si>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</si>
  <si>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</si>
  <si>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</si>
  <si>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</si>
  <si>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</si>
  <si>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</si>
  <si>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</si>
  <si>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</si>
  <si>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</si>
  <si>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</si>
  <si>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</si>
  <si>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</si>
  <si>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</si>
  <si>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</si>
  <si>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</si>
  <si>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</si>
  <si>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</si>
  <si>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</si>
  <si>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</si>
  <si>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</si>
  <si>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</si>
  <si>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</si>
  <si>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</si>
  <si>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</si>
  <si>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</si>
  <si>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</si>
  <si>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</si>
  <si>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</si>
  <si>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</si>
  <si>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</si>
  <si>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</si>
  <si>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</si>
  <si>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</si>
  <si>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</si>
  <si>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</si>
  <si>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</si>
  <si>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</si>
  <si>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</si>
  <si>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</si>
  <si>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</si>
  <si>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</si>
  <si>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</si>
  <si>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</si>
  <si>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</si>
  <si>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</si>
  <si>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</si>
  <si>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</si>
  <si>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</si>
  <si>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</si>
  <si>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</si>
  <si>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</si>
  <si>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</si>
  <si>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</si>
  <si>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</si>
  <si>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</si>
  <si>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</si>
  <si>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</si>
  <si>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</si>
  <si>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</si>
  <si>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</si>
  <si>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</si>
  <si>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</si>
  <si>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</si>
  <si>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</si>
  <si>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</si>
  <si>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</si>
  <si>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</si>
  <si>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</si>
  <si>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</si>
  <si>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</si>
  <si>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</si>
  <si>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</si>
  <si>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</si>
  <si>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</si>
  <si>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</si>
  <si>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</si>
  <si>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</si>
  <si>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</si>
  <si>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</si>
  <si>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</si>
  <si>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</si>
  <si>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</si>
  <si>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</si>
  <si>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</si>
  <si>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</si>
  <si>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</si>
  <si>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</si>
  <si>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</si>
  <si>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</si>
  <si>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</si>
  <si>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</si>
  <si>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</si>
  <si>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</si>
  <si>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</si>
  <si>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</si>
  <si>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</si>
  <si>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</si>
  <si>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</si>
  <si>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</si>
  <si>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</si>
  <si>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</si>
  <si>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</si>
  <si>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</si>
  <si>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</si>
  <si>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</si>
  <si>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</si>
  <si>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</si>
  <si>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</si>
  <si>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</si>
  <si>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</si>
  <si>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</si>
  <si>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</si>
  <si>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</si>
  <si>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</si>
  <si>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</si>
  <si>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</si>
  <si>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</si>
  <si>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</si>
  <si>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</si>
  <si>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</si>
  <si>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</si>
  <si>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</si>
  <si>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</si>
  <si>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</si>
  <si>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</si>
  <si>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</si>
  <si>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</si>
  <si>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</si>
  <si>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</si>
  <si>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</si>
  <si>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</si>
  <si>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</si>
  <si>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</si>
  <si>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</si>
  <si>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</si>
  <si>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</si>
  <si>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</si>
  <si>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</si>
  <si>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</si>
  <si>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</si>
  <si>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</si>
  <si>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</si>
  <si>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</si>
  <si>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</si>
  <si>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</si>
  <si>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</si>
  <si>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</si>
  <si>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</si>
  <si>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</si>
  <si>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</si>
  <si>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</si>
  <si>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</si>
  <si>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</si>
  <si>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</si>
  <si>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</si>
  <si>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</si>
  <si>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</si>
  <si>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</si>
  <si>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</si>
  <si>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</si>
  <si>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</si>
  <si>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</si>
  <si>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</si>
  <si>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</si>
  <si>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</si>
  <si>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</si>
  <si>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</si>
  <si>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</si>
  <si>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</si>
  <si>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</si>
  <si>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</si>
  <si>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</si>
  <si>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</si>
  <si>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</si>
  <si>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</si>
  <si>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</si>
  <si>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</si>
  <si>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</si>
  <si>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</si>
  <si>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</si>
  <si>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</si>
  <si>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</si>
  <si>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</si>
  <si>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</si>
  <si>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</si>
  <si>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</si>
  <si>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</si>
  <si>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</si>
  <si>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</si>
  <si>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</si>
  <si>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</si>
  <si>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</si>
  <si>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</si>
  <si>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</si>
  <si>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</si>
  <si>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</si>
  <si>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</si>
  <si>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</si>
  <si>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</si>
  <si>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</si>
  <si>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</si>
  <si>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</si>
  <si>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</si>
  <si>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</si>
  <si>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</si>
  <si>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</si>
  <si>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</si>
  <si>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</si>
  <si>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</si>
  <si>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</si>
  <si>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</si>
  <si>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</si>
  <si>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</si>
  <si>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</si>
  <si>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</si>
  <si>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</si>
  <si>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</si>
  <si>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</si>
  <si>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</si>
  <si>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</si>
  <si>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</si>
  <si>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</si>
  <si>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</si>
  <si>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</si>
  <si>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</si>
  <si>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</si>
  <si>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</si>
  <si>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</si>
  <si>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</si>
  <si>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</si>
  <si>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</si>
  <si>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</si>
  <si>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</si>
  <si>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</si>
  <si>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</si>
  <si>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</si>
  <si>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</si>
  <si>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</si>
  <si>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</si>
  <si>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</si>
  <si>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</si>
  <si>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</si>
  <si>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</si>
  <si>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</si>
  <si>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</si>
  <si>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</si>
  <si>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</si>
  <si>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</si>
  <si>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</si>
  <si>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</si>
  <si>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</si>
  <si>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</si>
  <si>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</si>
  <si>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</si>
  <si>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</si>
  <si>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</si>
  <si>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</si>
  <si>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</si>
  <si>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</si>
  <si>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</si>
  <si>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</si>
  <si>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</si>
  <si>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</si>
  <si>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</si>
  <si>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</si>
  <si>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</si>
  <si>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</si>
  <si>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</si>
  <si>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</si>
  <si>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</si>
  <si>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</si>
  <si>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</si>
  <si>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</si>
  <si>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</si>
  <si>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</si>
  <si>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</si>
  <si>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</si>
  <si>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</si>
  <si>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</si>
  <si>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</si>
  <si>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</si>
  <si>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</si>
  <si>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</si>
  <si>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</si>
  <si>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</si>
  <si>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</si>
  <si>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</si>
  <si>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</si>
  <si>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</si>
  <si>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</si>
  <si>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</si>
  <si>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</si>
  <si>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</si>
  <si>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</si>
  <si>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</si>
  <si>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</si>
  <si>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</si>
  <si>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</si>
  <si>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</si>
  <si>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</si>
  <si>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</si>
  <si>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</si>
  <si>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</si>
  <si>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</si>
  <si>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</si>
  <si>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</si>
  <si>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</si>
  <si>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</si>
  <si>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</si>
  <si>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</si>
  <si>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</si>
  <si>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</si>
  <si>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</si>
  <si>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</si>
  <si>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</si>
  <si>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</si>
  <si>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</si>
  <si>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</si>
  <si>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</si>
  <si>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</si>
  <si>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</si>
  <si>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</si>
  <si>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</si>
  <si>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</si>
  <si>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</si>
  <si>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</si>
  <si>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</si>
  <si>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</si>
  <si>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</si>
  <si>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</si>
  <si>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</si>
  <si>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</si>
  <si>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</si>
  <si>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</si>
  <si>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</si>
  <si>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</si>
  <si>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</si>
  <si>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</si>
  <si>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</si>
  <si>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</si>
  <si>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</si>
  <si>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</si>
  <si>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</si>
  <si>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</si>
  <si>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</si>
  <si>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</si>
  <si>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</si>
  <si>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</si>
  <si>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</si>
  <si>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</si>
  <si>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</si>
  <si>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</si>
  <si>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</si>
  <si>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</si>
  <si>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</si>
  <si>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</si>
  <si>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</si>
  <si>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</si>
  <si>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</si>
  <si>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</si>
  <si>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</si>
  <si>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</si>
  <si>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</si>
  <si>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</si>
  <si>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</si>
  <si>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</si>
  <si>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</si>
  <si>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</si>
  <si>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</si>
  <si>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</si>
  <si>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</si>
  <si>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</si>
  <si>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</si>
  <si>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</si>
  <si>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</si>
  <si>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</si>
  <si>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</si>
  <si>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</si>
  <si>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</si>
  <si>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</si>
  <si>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</si>
  <si>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</si>
  <si>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</si>
  <si>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</si>
  <si>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</si>
  <si>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</si>
  <si>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</si>
  <si>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</si>
  <si>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</si>
  <si>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</si>
  <si>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</si>
  <si>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</si>
  <si>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</si>
  <si>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</si>
  <si>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</si>
  <si>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</si>
  <si>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</si>
  <si>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</si>
  <si>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</si>
  <si>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</si>
  <si>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</si>
  <si>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</si>
  <si>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</si>
  <si>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</si>
  <si>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</si>
  <si>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</si>
  <si>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</si>
  <si>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</si>
  <si>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</si>
  <si>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</si>
  <si>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</si>
  <si>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</si>
  <si>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</si>
  <si>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</si>
  <si>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</si>
  <si>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</si>
  <si>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</si>
  <si>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</si>
  <si>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</si>
  <si>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</si>
  <si>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</si>
  <si>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</si>
  <si>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</si>
  <si>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</si>
  <si>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</si>
  <si>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</si>
  <si>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</si>
  <si>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</si>
  <si>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</si>
  <si>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</si>
  <si>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</si>
  <si>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</si>
  <si>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</si>
  <si>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</si>
  <si>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</si>
  <si>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</si>
  <si>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</si>
  <si>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</si>
  <si>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</si>
  <si>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</si>
  <si>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</si>
  <si>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</si>
  <si>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</si>
  <si>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</si>
  <si>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</si>
  <si>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</si>
  <si>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</si>
  <si>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</si>
  <si>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</si>
  <si>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</si>
  <si>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</si>
  <si>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</si>
  <si>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</si>
  <si>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</si>
  <si>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</si>
  <si>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</si>
  <si>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</si>
  <si>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</si>
  <si>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</si>
  <si>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</si>
  <si>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</si>
  <si>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</si>
  <si>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</si>
  <si>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</si>
  <si>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</si>
  <si>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</si>
  <si>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</si>
  <si>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</si>
  <si>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</si>
  <si>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</si>
  <si>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</si>
  <si>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</si>
  <si>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</si>
  <si>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</si>
  <si>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</si>
  <si>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</si>
  <si>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</si>
  <si>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</si>
  <si>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</si>
  <si>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</si>
  <si>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</si>
  <si>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</si>
  <si>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</si>
  <si>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</si>
  <si>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</si>
  <si>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</si>
  <si>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</si>
  <si>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</si>
  <si>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</si>
  <si>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</si>
  <si>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</si>
  <si>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</si>
  <si>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</si>
  <si>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</si>
  <si>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</si>
  <si>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</si>
  <si>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</si>
  <si>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</si>
  <si>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</si>
  <si>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</si>
  <si>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</si>
  <si>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</si>
  <si>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</si>
  <si>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</si>
  <si>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</si>
  <si>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</si>
  <si>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</si>
  <si>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</si>
  <si>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</si>
  <si>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</si>
  <si>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</si>
  <si>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</si>
  <si>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</si>
  <si>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</si>
  <si>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</si>
  <si>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</si>
  <si>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</si>
  <si>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</si>
  <si>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</si>
  <si>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</si>
  <si>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</si>
  <si>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</si>
  <si>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</si>
  <si>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</si>
  <si>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</si>
  <si>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</si>
  <si>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</si>
  <si>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</si>
  <si>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</si>
  <si>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</si>
  <si>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</si>
  <si>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</si>
  <si>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</si>
  <si>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</si>
  <si>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</si>
  <si>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</si>
  <si>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</si>
  <si>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</si>
  <si>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</si>
  <si>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</si>
  <si>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</si>
  <si>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</si>
  <si>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</si>
  <si>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</si>
  <si>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</si>
  <si>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</si>
  <si>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</si>
  <si>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</si>
  <si>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</si>
  <si>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</si>
  <si>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</si>
  <si>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</si>
  <si>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</si>
  <si>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</si>
  <si>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</si>
  <si>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</si>
  <si>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</si>
  <si>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</si>
  <si>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</si>
  <si>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</si>
  <si>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</si>
  <si>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</si>
  <si>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</si>
  <si>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</si>
  <si>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</si>
  <si>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</si>
  <si>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</si>
  <si>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</si>
  <si>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</si>
  <si>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</si>
  <si>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</si>
  <si>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</si>
  <si>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</si>
  <si>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</si>
  <si>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</si>
  <si>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</si>
  <si>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</si>
  <si>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</si>
  <si>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</si>
  <si>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</si>
  <si>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</si>
  <si>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</si>
  <si>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</si>
  <si>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</si>
  <si>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</si>
  <si>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</si>
  <si>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</si>
  <si>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</si>
  <si>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</si>
  <si>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</si>
  <si>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</si>
  <si>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</si>
  <si>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</si>
  <si>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</si>
  <si>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</si>
  <si>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</si>
  <si>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</si>
  <si>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</si>
  <si>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</si>
  <si>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</si>
  <si>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</si>
  <si>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</si>
  <si>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</si>
  <si>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</si>
  <si>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</si>
  <si>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</si>
  <si>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</si>
  <si>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</si>
  <si>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</si>
  <si>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</si>
  <si>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</si>
  <si>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</si>
  <si>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</si>
  <si>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</si>
  <si>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</si>
  <si>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</si>
  <si>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</si>
  <si>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</si>
  <si>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</si>
  <si>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</si>
  <si>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</si>
  <si>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</si>
  <si>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</si>
  <si>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</si>
  <si>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</si>
  <si>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</si>
  <si>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</si>
  <si>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</si>
  <si>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</si>
  <si>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</si>
  <si>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</si>
  <si>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</si>
  <si>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</si>
  <si>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</si>
  <si>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</si>
  <si>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</si>
  <si>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</si>
  <si>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</si>
  <si>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</si>
  <si>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</si>
  <si>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</si>
  <si>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</si>
  <si>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</si>
  <si>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</si>
  <si>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</si>
  <si>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</si>
  <si>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</si>
  <si>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</si>
  <si>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</si>
  <si>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</si>
  <si>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</si>
  <si>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</si>
  <si>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</si>
  <si>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</si>
  <si>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</si>
  <si>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</si>
  <si>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</si>
  <si>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</si>
  <si>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</si>
  <si>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</si>
  <si>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</si>
  <si>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</si>
  <si>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</si>
  <si>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</si>
  <si>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</si>
  <si>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</si>
  <si>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</si>
  <si>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</si>
  <si>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</si>
  <si>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</si>
  <si>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</si>
  <si>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</si>
  <si>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</si>
  <si>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</si>
  <si>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</si>
  <si>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</si>
  <si>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</si>
  <si>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</si>
  <si>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</si>
  <si>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</si>
  <si>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</si>
  <si>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</si>
  <si>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</si>
  <si>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</si>
  <si>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</si>
  <si>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</si>
  <si>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</si>
  <si>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</si>
  <si>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</si>
  <si>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</si>
  <si>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</si>
  <si>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</si>
  <si>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</si>
  <si>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</si>
  <si>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</si>
  <si>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</si>
  <si>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</si>
  <si>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</si>
  <si>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</si>
  <si>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</si>
  <si>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</si>
  <si>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</si>
  <si>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</si>
  <si>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</si>
  <si>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</si>
  <si>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</si>
  <si>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</si>
  <si>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</si>
  <si>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</si>
  <si>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</si>
  <si>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</si>
  <si>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</si>
  <si>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</si>
  <si>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</si>
  <si>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</si>
  <si>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</si>
  <si>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</si>
  <si>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</si>
  <si>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</si>
  <si>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</si>
  <si>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</si>
  <si>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</si>
  <si>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</si>
  <si>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</si>
  <si>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</si>
  <si>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</si>
  <si>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</si>
  <si>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</si>
  <si>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</si>
  <si>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</si>
  <si>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</si>
  <si>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</si>
  <si>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</si>
  <si>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</si>
  <si>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</si>
  <si>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</si>
  <si>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</si>
  <si>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</si>
  <si>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</si>
  <si>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</si>
  <si>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</si>
  <si>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</si>
  <si>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</si>
  <si>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</si>
  <si>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</si>
  <si>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</si>
  <si>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</si>
  <si>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</si>
  <si>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</si>
  <si>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</si>
  <si>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</si>
  <si>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</si>
  <si>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</si>
  <si>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</si>
  <si>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</si>
  <si>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</si>
  <si>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</si>
  <si>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</si>
  <si>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</si>
  <si>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</si>
  <si>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</si>
  <si>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</si>
  <si>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</si>
  <si>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</si>
  <si>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</si>
  <si>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</si>
  <si>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</si>
  <si>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</si>
  <si>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</si>
  <si>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</si>
  <si>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</si>
  <si>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</si>
  <si>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</si>
  <si>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</si>
  <si>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</si>
  <si>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</si>
  <si>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</si>
  <si>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</si>
  <si>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</si>
  <si>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</si>
  <si>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</si>
  <si>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</si>
  <si>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</si>
  <si>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</si>
  <si>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</si>
  <si>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</si>
  <si>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</si>
  <si>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</si>
  <si>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</si>
  <si>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</si>
  <si>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</si>
  <si>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</si>
  <si>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</si>
  <si>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</si>
  <si>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</si>
  <si>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</si>
  <si>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</si>
  <si>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</si>
  <si>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</si>
  <si>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</si>
  <si>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</si>
  <si>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</si>
  <si>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</si>
  <si>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</si>
  <si>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</si>
  <si>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</si>
  <si>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</si>
  <si>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</si>
  <si>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</si>
  <si>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</si>
  <si>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</si>
  <si>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</si>
  <si>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</si>
  <si>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</si>
  <si>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</si>
  <si>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</si>
  <si>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</si>
  <si>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</si>
  <si>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</si>
  <si>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</si>
  <si>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</si>
  <si>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</si>
  <si>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</si>
  <si>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</si>
  <si>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</si>
  <si>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</si>
  <si>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</si>
  <si>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</si>
  <si>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</si>
  <si>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</si>
  <si>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</si>
  <si>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</si>
  <si>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</si>
  <si>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</si>
  <si>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</si>
  <si>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</si>
  <si>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</si>
  <si>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</si>
  <si>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</si>
  <si>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</si>
  <si>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</si>
  <si>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</si>
  <si>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</si>
  <si>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</si>
  <si>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</si>
  <si>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</si>
  <si>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</si>
  <si>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</si>
  <si>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</si>
  <si>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</si>
  <si>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</si>
  <si>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</si>
  <si>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</si>
  <si>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</si>
  <si>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</si>
  <si>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</si>
  <si>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</si>
  <si>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</si>
  <si>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</si>
  <si>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</si>
  <si>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</si>
  <si>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</si>
  <si>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</si>
  <si>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</si>
  <si>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</si>
  <si>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</si>
  <si>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</si>
  <si>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</si>
  <si>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</si>
  <si>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</si>
  <si>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</si>
  <si>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</si>
  <si>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</si>
  <si>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</si>
  <si>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</si>
  <si>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</si>
  <si>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</si>
  <si>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</si>
  <si>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</si>
  <si>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</si>
  <si>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</si>
  <si>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</si>
  <si>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</si>
  <si>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</si>
  <si>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</si>
  <si>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</si>
  <si>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</si>
  <si>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</si>
  <si>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</si>
  <si>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</si>
  <si>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</si>
  <si>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</si>
  <si>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</si>
  <si>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</si>
  <si>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</si>
  <si>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</si>
  <si>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</si>
  <si>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</si>
  <si>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</si>
  <si>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</si>
  <si>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</si>
  <si>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</si>
  <si>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</si>
  <si>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</si>
  <si>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</si>
  <si>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</si>
  <si>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</si>
  <si>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</si>
  <si>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</si>
  <si>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</si>
  <si>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</si>
  <si>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</si>
  <si>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</si>
  <si>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</si>
  <si>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</si>
  <si>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</si>
  <si>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</si>
  <si>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</si>
  <si>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</si>
  <si>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</si>
  <si>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</si>
  <si>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</si>
  <si>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</si>
  <si>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</si>
  <si>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</si>
  <si>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</si>
  <si>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</si>
  <si>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</si>
  <si>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</si>
  <si>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</si>
  <si>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</si>
  <si>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</si>
  <si>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</si>
  <si>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</si>
  <si>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</si>
  <si>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</si>
  <si>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</si>
  <si>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</si>
  <si>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</si>
  <si>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</si>
  <si>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</si>
  <si>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</si>
  <si>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</si>
  <si>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</si>
  <si>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</si>
  <si>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</si>
  <si>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</si>
  <si>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</si>
  <si>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</si>
  <si>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</si>
  <si>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</si>
  <si>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</si>
  <si>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</si>
  <si>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</si>
  <si>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</si>
  <si>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</si>
  <si>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</si>
  <si>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</si>
  <si>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</si>
  <si>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</si>
  <si>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</si>
  <si>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</si>
  <si>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</si>
  <si>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</si>
  <si>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</si>
  <si>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</si>
  <si>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</si>
  <si>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</si>
  <si>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</si>
  <si>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</si>
  <si>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</si>
  <si>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</si>
  <si>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</si>
  <si>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</si>
  <si>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</si>
  <si>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</si>
  <si>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</si>
  <si>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</si>
  <si>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</si>
  <si>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</si>
  <si>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</si>
  <si>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</si>
  <si>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</si>
  <si>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</si>
  <si>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</si>
  <si>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</si>
  <si>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</si>
  <si>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</si>
  <si>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</si>
  <si>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</si>
  <si>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</si>
  <si>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</si>
  <si>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</si>
  <si>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</si>
  <si>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</si>
  <si>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</si>
  <si>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</si>
  <si>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</si>
  <si>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</si>
  <si>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</si>
  <si>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</si>
  <si>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</si>
  <si>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</si>
  <si>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</si>
  <si>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</si>
  <si>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</si>
  <si>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</si>
  <si>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</si>
  <si>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</si>
  <si>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</si>
  <si>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</si>
  <si>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</si>
  <si>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</si>
  <si>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</si>
  <si>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</si>
  <si>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</si>
  <si>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</si>
  <si>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</si>
  <si>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</si>
  <si>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</si>
  <si>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</si>
  <si>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</si>
  <si>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</si>
  <si>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</si>
  <si>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</si>
  <si>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</si>
  <si>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</si>
  <si>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</si>
  <si>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</si>
  <si>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</si>
  <si>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</si>
  <si>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</si>
  <si>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</si>
  <si>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</si>
  <si>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</si>
  <si>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</si>
  <si>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</si>
  <si>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</si>
  <si>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</si>
  <si>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</si>
  <si>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</si>
  <si>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</si>
  <si>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</si>
  <si>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</si>
  <si>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</si>
  <si>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</si>
  <si>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</si>
  <si>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</si>
  <si>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</si>
  <si>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</si>
  <si>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</si>
  <si>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</si>
  <si>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</si>
  <si>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</si>
  <si>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</si>
  <si>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</si>
  <si>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</si>
  <si>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</si>
  <si>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</si>
  <si>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</si>
  <si>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</si>
  <si>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</si>
  <si>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</si>
  <si>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</si>
  <si>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</si>
  <si>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</si>
  <si>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</si>
  <si>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</si>
  <si>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</si>
  <si>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</si>
  <si>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</si>
  <si>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</si>
  <si>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</si>
  <si>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</si>
  <si>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</si>
  <si>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</si>
  <si>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</si>
  <si>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</si>
  <si>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</si>
  <si>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</si>
  <si>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</si>
  <si>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</si>
  <si>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</si>
  <si>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</si>
  <si>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</si>
  <si>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</si>
  <si>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</si>
  <si>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</si>
  <si>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</si>
  <si>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</si>
  <si>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</si>
  <si>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</si>
  <si>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</si>
  <si>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</si>
  <si>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</si>
  <si>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</si>
  <si>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</si>
  <si>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</si>
  <si>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</si>
  <si>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</si>
  <si>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</si>
  <si>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</si>
  <si>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</si>
  <si>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</si>
  <si>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</si>
  <si>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</si>
  <si>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</si>
  <si>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</si>
  <si>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</si>
  <si>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</si>
  <si>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</si>
  <si>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</si>
  <si>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</si>
  <si>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</si>
  <si>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</si>
  <si>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</si>
  <si>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</si>
  <si>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</si>
  <si>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</si>
  <si>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</si>
  <si>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</si>
  <si>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</si>
  <si>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</si>
  <si>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</si>
  <si>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</si>
  <si>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</si>
  <si>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</si>
  <si>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</si>
  <si>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</si>
  <si>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</si>
  <si>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</si>
  <si>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</si>
  <si>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</si>
  <si>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</si>
  <si>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</si>
  <si>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</si>
  <si>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</si>
  <si>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</si>
  <si>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</si>
  <si>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</si>
  <si>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</si>
  <si>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</si>
  <si>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</si>
  <si>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</si>
  <si>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</si>
  <si>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</si>
  <si>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</si>
  <si>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</si>
  <si>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</si>
  <si>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</si>
  <si>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</si>
  <si>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</si>
  <si>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</si>
  <si>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</si>
  <si>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</si>
  <si>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</si>
  <si>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</si>
  <si>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</si>
  <si>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</si>
  <si>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</si>
  <si>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</si>
  <si>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</si>
  <si>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</si>
  <si>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</si>
  <si>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</si>
  <si>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</si>
  <si>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</si>
  <si>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</si>
  <si>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</si>
  <si>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</si>
  <si>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</si>
  <si>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</si>
  <si>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</si>
  <si>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</si>
  <si>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</si>
  <si>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</si>
  <si>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</si>
  <si>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</si>
  <si>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</si>
  <si>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</si>
  <si>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</si>
  <si>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</si>
  <si>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</si>
  <si>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</si>
  <si>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</si>
  <si>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</si>
  <si>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</si>
  <si>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</si>
  <si>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</si>
  <si>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</si>
  <si>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</si>
  <si>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</si>
  <si>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</si>
  <si>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</si>
  <si>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</si>
  <si>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</si>
  <si>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</si>
  <si>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</si>
  <si>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</si>
  <si>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</si>
  <si>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</si>
  <si>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</si>
  <si>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</si>
  <si>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</si>
  <si>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</si>
  <si>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</si>
  <si>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</si>
  <si>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</si>
  <si>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</si>
  <si>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</si>
  <si>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</si>
  <si>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</si>
  <si>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</si>
  <si>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</si>
  <si>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</si>
  <si>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</si>
  <si>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</si>
  <si>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</si>
  <si>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</si>
  <si>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</si>
  <si>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</si>
  <si>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</si>
  <si>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</si>
  <si>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</si>
  <si>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</si>
  <si>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</si>
  <si>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</si>
  <si>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</si>
  <si>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</si>
  <si>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</si>
  <si>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</si>
  <si>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</si>
  <si>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</si>
  <si>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</si>
  <si>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</si>
  <si>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</si>
  <si>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</si>
  <si>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</si>
  <si>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</si>
  <si>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</si>
  <si>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</si>
  <si>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</si>
  <si>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</si>
  <si>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</si>
  <si>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</si>
  <si>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</si>
  <si>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</si>
  <si>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</si>
  <si>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</si>
  <si>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</si>
  <si>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</si>
  <si>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</si>
  <si>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</si>
  <si>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</si>
  <si>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</si>
  <si>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</si>
  <si>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</si>
  <si>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</si>
  <si>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</si>
  <si>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</si>
  <si>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</si>
  <si>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</si>
  <si>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</si>
  <si>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</si>
  <si>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</si>
  <si>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</si>
  <si>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</si>
  <si>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</si>
  <si>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</si>
  <si>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</si>
  <si>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</si>
  <si>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</si>
  <si>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</si>
  <si>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</si>
  <si>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</si>
  <si>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</si>
  <si>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</si>
  <si>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</si>
  <si>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</si>
  <si>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</si>
  <si>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</si>
  <si>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</si>
  <si>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</si>
  <si>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</si>
  <si>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</si>
  <si>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</si>
  <si>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</si>
  <si>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</si>
  <si>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</si>
  <si>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</si>
  <si>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</si>
  <si>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</si>
  <si>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</si>
  <si>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</si>
  <si>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</si>
  <si>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</si>
  <si>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</si>
  <si>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</si>
  <si>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</si>
  <si>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</si>
  <si>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</si>
  <si>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</si>
  <si>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</si>
  <si>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</si>
  <si>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</si>
  <si>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</si>
  <si>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</si>
  <si>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</si>
  <si>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</si>
  <si>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</si>
  <si>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</si>
  <si>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</si>
  <si>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</si>
  <si>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</si>
  <si>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</si>
  <si>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</si>
  <si>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</si>
  <si>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</si>
  <si>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</si>
  <si>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</si>
  <si>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</si>
  <si>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</si>
  <si>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</si>
  <si>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</si>
  <si>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</si>
  <si>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</si>
  <si>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</si>
  <si>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</si>
  <si>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</si>
  <si>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</si>
  <si>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</si>
  <si>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</si>
  <si>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</si>
  <si>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</si>
  <si>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</si>
  <si>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</si>
  <si>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</si>
  <si>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</si>
  <si>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</si>
  <si>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</si>
  <si>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</si>
  <si>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</si>
  <si>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</si>
  <si>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</si>
  <si>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</si>
  <si>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</si>
  <si>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</si>
  <si>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</si>
  <si>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</si>
  <si>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</si>
  <si>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</si>
  <si>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</si>
  <si>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</si>
  <si>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</si>
  <si>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</si>
  <si>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</si>
  <si>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</si>
  <si>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</si>
  <si>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</si>
  <si>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</si>
  <si>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</si>
  <si>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</si>
  <si>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</si>
  <si>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</si>
  <si>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</si>
  <si>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</si>
  <si>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</si>
  <si>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</si>
  <si>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</si>
  <si>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</si>
  <si>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</si>
  <si>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</si>
  <si>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</si>
  <si>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</si>
  <si>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</si>
  <si>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</si>
  <si>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</si>
  <si>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</si>
  <si>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</si>
  <si>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</si>
  <si>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</si>
  <si>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</si>
  <si>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</si>
  <si>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</si>
  <si>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</si>
  <si>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</si>
  <si>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</si>
  <si>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</si>
  <si>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</si>
  <si>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</si>
  <si>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</si>
  <si>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</si>
  <si>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</si>
  <si>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</si>
  <si>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</si>
  <si>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</si>
  <si>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</si>
  <si>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</si>
  <si>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</si>
  <si>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</si>
  <si>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</si>
  <si>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</si>
  <si>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</si>
  <si>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</si>
  <si>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</si>
  <si>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</si>
  <si>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</si>
  <si>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</si>
  <si>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</si>
  <si>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</si>
  <si>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</si>
  <si>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</si>
  <si>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</si>
  <si>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</si>
  <si>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</si>
  <si>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</si>
  <si>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</si>
  <si>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</si>
  <si>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</si>
  <si>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</si>
  <si>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</si>
  <si>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</si>
  <si>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</si>
  <si>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</si>
  <si>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</si>
  <si>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</si>
  <si>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</si>
  <si>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</si>
  <si>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</si>
  <si>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</si>
  <si>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</si>
  <si>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</si>
  <si>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</si>
  <si>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</si>
  <si>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</si>
  <si>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</si>
  <si>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</si>
  <si>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</si>
  <si>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</si>
  <si>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</si>
  <si>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</si>
  <si>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</si>
  <si>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</si>
  <si>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</si>
  <si>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</si>
  <si>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</si>
  <si>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</si>
  <si>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</si>
  <si>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</si>
  <si>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</si>
  <si>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</si>
  <si>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</si>
  <si>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</si>
  <si>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</si>
  <si>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</si>
  <si>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</si>
  <si>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</si>
  <si>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</si>
  <si>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</si>
  <si>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</si>
  <si>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</si>
  <si>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</si>
  <si>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</si>
  <si>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</si>
  <si>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</si>
  <si>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</si>
  <si>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</si>
  <si>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</si>
  <si>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</si>
  <si>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</si>
  <si>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</si>
  <si>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</si>
  <si>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</si>
  <si>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</si>
  <si>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</si>
  <si>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</si>
  <si>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</si>
  <si>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</si>
  <si>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</si>
  <si>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</si>
  <si>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</si>
  <si>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</si>
  <si>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</si>
  <si>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</si>
  <si>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</si>
  <si>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</si>
  <si>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</si>
  <si>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</si>
  <si>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</si>
  <si>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</si>
  <si>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</si>
  <si>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</si>
  <si>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</si>
  <si>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</si>
  <si>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</si>
  <si>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</si>
  <si>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</si>
  <si>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</si>
  <si>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</si>
  <si>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</si>
  <si>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</si>
  <si>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</si>
  <si>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</si>
  <si>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</si>
  <si>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</si>
  <si>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</si>
  <si>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</si>
  <si>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</si>
  <si>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</si>
  <si>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</si>
  <si>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</si>
  <si>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</si>
  <si>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</si>
  <si>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</si>
  <si>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</si>
  <si>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</si>
  <si>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</si>
  <si>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</si>
  <si>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</si>
  <si>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</si>
  <si>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</si>
  <si>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</si>
  <si>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</si>
  <si>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</si>
  <si>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</si>
  <si>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</si>
  <si>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</si>
  <si>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</si>
  <si>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</si>
  <si>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</si>
  <si>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</si>
  <si>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</si>
  <si>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</si>
  <si>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</si>
  <si>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</si>
  <si>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</si>
  <si>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</si>
  <si>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</si>
  <si>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</si>
  <si>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</si>
  <si>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</si>
  <si>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</si>
  <si>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</si>
  <si>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</si>
  <si>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</si>
  <si>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</si>
  <si>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</si>
  <si>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</si>
  <si>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</si>
  <si>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</si>
  <si>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</si>
  <si>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</si>
  <si>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</si>
  <si>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</si>
  <si>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</si>
  <si>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</si>
  <si>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</si>
  <si>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</si>
  <si>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</si>
  <si>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</si>
  <si>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</si>
  <si>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</si>
  <si>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</si>
  <si>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</si>
  <si>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</si>
  <si>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</si>
  <si>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</si>
  <si>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</si>
  <si>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</si>
  <si>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</si>
  <si>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</si>
  <si>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</si>
  <si>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</si>
  <si>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</si>
  <si>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</si>
  <si>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</si>
  <si>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</si>
  <si>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</si>
  <si>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</si>
  <si>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</si>
  <si>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</si>
  <si>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</si>
  <si>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</si>
  <si>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</si>
  <si>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</si>
  <si>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</si>
  <si>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</si>
  <si>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</si>
  <si>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</si>
  <si>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</si>
  <si>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</si>
  <si>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</si>
  <si>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</si>
  <si>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</si>
  <si>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</si>
  <si>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</si>
  <si>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</si>
  <si>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</si>
  <si>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</si>
  <si>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</si>
  <si>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</si>
  <si>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</si>
  <si>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</si>
  <si>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</si>
  <si>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</si>
  <si>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</si>
  <si>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</si>
  <si>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</si>
  <si>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</si>
  <si>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</si>
  <si>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</si>
  <si>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</si>
  <si>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</si>
  <si>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</si>
  <si>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</si>
  <si>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</si>
  <si>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</si>
  <si>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</si>
  <si>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</si>
  <si>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</si>
  <si>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</si>
  <si>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</si>
  <si>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</si>
  <si>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</si>
  <si>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</si>
  <si>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</si>
  <si>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</si>
  <si>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</si>
  <si>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</si>
  <si>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</si>
  <si>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</si>
  <si>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</si>
  <si>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</si>
  <si>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</si>
  <si>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</si>
  <si>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</si>
  <si>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</si>
  <si>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</si>
  <si>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</si>
  <si>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</si>
  <si>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</si>
  <si>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</si>
  <si>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</si>
  <si>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</si>
  <si>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</si>
  <si>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</si>
  <si>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</si>
  <si>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</si>
  <si>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</si>
  <si>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</si>
  <si>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</si>
  <si>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</si>
  <si>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</si>
  <si>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</si>
  <si>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</si>
  <si>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</si>
  <si>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</si>
  <si>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</si>
  <si>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</si>
  <si>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</si>
  <si>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</si>
  <si>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</si>
  <si>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</si>
  <si>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</si>
  <si>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</si>
  <si>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</si>
  <si>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</si>
  <si>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</si>
  <si>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</si>
  <si>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</si>
  <si>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</si>
  <si>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</si>
  <si>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</si>
  <si>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</si>
  <si>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</si>
  <si>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</si>
  <si>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</si>
  <si>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</si>
  <si>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</si>
  <si>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</si>
  <si>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</si>
  <si>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</si>
  <si>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</si>
  <si>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</si>
  <si>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</si>
  <si>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</si>
  <si>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</si>
  <si>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</si>
  <si>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</si>
  <si>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</si>
  <si>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</si>
  <si>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</si>
  <si>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</si>
  <si>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</si>
  <si>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</si>
  <si>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</si>
  <si>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</si>
  <si>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</si>
  <si>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</si>
  <si>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</si>
  <si>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</si>
  <si>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</si>
  <si>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</si>
  <si>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</si>
  <si>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</si>
  <si>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</si>
  <si>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</si>
  <si>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</si>
  <si>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</si>
  <si>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</si>
  <si>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</si>
  <si>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</si>
  <si>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</si>
  <si>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</si>
  <si>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</si>
  <si>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</si>
  <si>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</si>
  <si>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</si>
  <si>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</si>
  <si>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</si>
  <si>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</si>
  <si>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</si>
  <si>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</si>
  <si>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</si>
  <si>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</si>
  <si>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</si>
  <si>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</si>
  <si>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</si>
  <si>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</si>
  <si>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</si>
  <si>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</si>
  <si>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</si>
  <si>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</si>
  <si>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</si>
  <si>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</si>
  <si>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</si>
  <si>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</si>
  <si>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</si>
  <si>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</si>
  <si>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</si>
  <si>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</si>
  <si>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</si>
  <si>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</si>
  <si>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</si>
  <si>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</si>
  <si>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</si>
  <si>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</si>
  <si>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</si>
  <si>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</si>
  <si>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</si>
  <si>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</si>
  <si>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</si>
  <si>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</si>
  <si>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</si>
  <si>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</si>
  <si>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</si>
  <si>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</si>
  <si>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</si>
  <si>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</si>
  <si>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</si>
  <si>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</si>
  <si>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</si>
  <si>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</si>
  <si>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</si>
  <si>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</si>
  <si>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</si>
  <si>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</si>
  <si>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</si>
  <si>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</si>
  <si>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</si>
  <si>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</si>
  <si>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</si>
  <si>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</si>
  <si>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</si>
  <si>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</si>
  <si>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</si>
  <si>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</si>
  <si>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</si>
  <si>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</si>
  <si>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</si>
  <si>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</si>
  <si>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</si>
  <si>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</si>
  <si>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</si>
  <si>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</si>
  <si>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</si>
  <si>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</si>
  <si>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</si>
  <si>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</si>
  <si>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</si>
  <si>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</si>
  <si>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</si>
  <si>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</si>
  <si>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</si>
  <si>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</si>
  <si>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</si>
  <si>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</si>
  <si>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</si>
  <si>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</si>
  <si>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</si>
  <si>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</si>
  <si>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</si>
  <si>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</si>
  <si>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</si>
  <si>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</si>
  <si>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</si>
  <si>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</si>
  <si>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</si>
  <si>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</si>
  <si>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</si>
  <si>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</si>
  <si>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</si>
  <si>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</si>
  <si>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</si>
  <si>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</si>
  <si>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</si>
  <si>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</si>
  <si>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</si>
  <si>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</si>
  <si>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</si>
  <si>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</si>
  <si>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</si>
  <si>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</si>
  <si>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</si>
  <si>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</si>
  <si>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</si>
  <si>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</si>
  <si>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</si>
  <si>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</si>
  <si>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</si>
  <si>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</si>
  <si>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</si>
  <si>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</si>
  <si>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</si>
  <si>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</si>
  <si>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</si>
  <si>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</si>
  <si>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</si>
  <si>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</si>
  <si>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</si>
  <si>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</si>
  <si>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</si>
  <si>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</si>
  <si>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</si>
  <si>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</si>
  <si>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</si>
  <si>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</si>
  <si>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</si>
  <si>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</si>
  <si>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</si>
  <si>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</si>
  <si>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</si>
  <si>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</si>
  <si>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</si>
  <si>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</si>
  <si>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</si>
  <si>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</si>
  <si>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</si>
  <si>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</si>
  <si>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</si>
  <si>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</si>
  <si>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</si>
  <si>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</si>
  <si>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</si>
  <si>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</si>
  <si>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</si>
  <si>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</si>
  <si>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</si>
  <si>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</si>
  <si>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</si>
  <si>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</si>
  <si>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</si>
  <si>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</si>
  <si>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</si>
  <si>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</si>
  <si>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</si>
  <si>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</si>
  <si>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</si>
  <si>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</si>
  <si>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</si>
  <si>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</si>
  <si>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</si>
  <si>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</si>
  <si>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</si>
  <si>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</si>
  <si>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</si>
  <si>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</si>
  <si>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</si>
  <si>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</si>
  <si>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</si>
  <si>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</si>
  <si>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</si>
  <si>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</si>
  <si>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</si>
  <si>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</si>
  <si>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</si>
  <si>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</si>
  <si>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</si>
  <si>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</si>
  <si>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</si>
  <si>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</si>
  <si>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</si>
  <si>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</si>
  <si>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</si>
  <si>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</si>
  <si>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</si>
  <si>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</si>
  <si>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</si>
  <si>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</si>
  <si>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</si>
  <si>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</si>
  <si>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</si>
  <si>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</si>
  <si>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</si>
  <si>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</si>
  <si>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</si>
  <si>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</si>
  <si>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</si>
  <si>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</si>
  <si>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</si>
  <si>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</si>
  <si>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</si>
  <si>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</si>
  <si>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</si>
  <si>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</si>
  <si>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</si>
  <si>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</si>
  <si>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</si>
  <si>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</si>
  <si>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</si>
  <si>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</si>
  <si>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</si>
  <si>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</si>
  <si>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</si>
  <si>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</si>
  <si>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</si>
  <si>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</si>
  <si>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</si>
  <si>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</si>
  <si>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</si>
  <si>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</si>
  <si>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</si>
  <si>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</si>
  <si>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</si>
  <si>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</si>
  <si>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</si>
  <si>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</si>
  <si>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</si>
  <si>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</si>
  <si>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</si>
  <si>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</si>
  <si>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</si>
  <si>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</si>
  <si>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</si>
  <si>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</si>
  <si>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</si>
  <si>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</si>
  <si>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</si>
  <si>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</si>
  <si>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</si>
  <si>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</si>
  <si>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</si>
  <si>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</si>
  <si>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</si>
  <si>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</si>
  <si>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</si>
  <si>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</si>
  <si>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</si>
  <si>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</si>
  <si>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</si>
  <si>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</si>
  <si>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</si>
  <si>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</si>
  <si>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</si>
  <si>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</si>
  <si>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</si>
  <si>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</si>
  <si>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</si>
  <si>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</si>
  <si>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</si>
  <si>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</si>
  <si>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</si>
  <si>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</si>
  <si>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</si>
  <si>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</si>
  <si>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</si>
  <si>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</si>
  <si>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</si>
  <si>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</si>
  <si>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</si>
  <si>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</si>
  <si>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</si>
  <si>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</si>
  <si>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</si>
  <si>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</si>
  <si>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</si>
  <si>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</si>
  <si>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</si>
  <si>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</si>
  <si>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</si>
  <si>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</si>
  <si>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</si>
  <si>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</si>
  <si>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</si>
  <si>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</si>
  <si>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</si>
  <si>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</si>
  <si>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</si>
  <si>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</si>
  <si>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</si>
  <si>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</si>
  <si>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</si>
  <si>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</si>
  <si>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</si>
  <si>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</si>
  <si>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</si>
  <si>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</si>
  <si>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</si>
  <si>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</si>
  <si>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</si>
  <si>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</si>
  <si>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</si>
  <si>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</si>
  <si>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</si>
  <si>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</si>
  <si>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</si>
  <si>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</si>
  <si>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</si>
  <si>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</si>
  <si>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</si>
  <si>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</si>
  <si>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</si>
  <si>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</si>
  <si>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</si>
  <si>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</si>
  <si>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</si>
  <si>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</si>
  <si>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</si>
  <si>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</si>
  <si>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</si>
  <si>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</si>
  <si>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</si>
  <si>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</si>
  <si>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</si>
  <si>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</si>
  <si>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</si>
  <si>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</si>
  <si>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</si>
  <si>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</si>
  <si>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</si>
  <si>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</si>
  <si>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</si>
  <si>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</si>
  <si>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</si>
  <si>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</si>
  <si>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</si>
  <si>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</si>
  <si>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</si>
  <si>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</si>
  <si>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</si>
  <si>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</si>
  <si>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</si>
  <si>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</si>
  <si>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</si>
  <si>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</si>
  <si>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</si>
  <si>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</si>
  <si>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</si>
  <si>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</si>
  <si>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</si>
  <si>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</si>
  <si>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</si>
  <si>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</si>
  <si>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</si>
  <si>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</si>
  <si>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</si>
  <si>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</si>
  <si>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</si>
  <si>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</si>
  <si>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</si>
  <si>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</si>
  <si>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</si>
  <si>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</si>
  <si>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</si>
  <si>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</si>
  <si>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</si>
  <si>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</si>
  <si>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</si>
  <si>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</si>
  <si>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</si>
  <si>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</si>
  <si>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</si>
  <si>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</si>
  <si>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</si>
  <si>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</si>
  <si>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</si>
  <si>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</si>
  <si>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</si>
  <si>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</si>
  <si>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</si>
  <si>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</si>
  <si>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</si>
  <si>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</si>
  <si>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</si>
  <si>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</si>
  <si>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</si>
  <si>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</si>
  <si>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</si>
  <si>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</si>
  <si>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</si>
  <si>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</si>
  <si>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</si>
  <si>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</si>
  <si>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</si>
  <si>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</si>
  <si>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</si>
  <si>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</si>
  <si>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</si>
  <si>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</si>
  <si>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</si>
  <si>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</si>
  <si>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</si>
  <si>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</si>
  <si>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</si>
  <si>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</si>
  <si>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</si>
  <si>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</si>
  <si>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</si>
  <si>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</si>
  <si>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</si>
  <si>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</si>
  <si>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</si>
  <si>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</si>
  <si>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</si>
  <si>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</si>
  <si>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</si>
  <si>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</si>
  <si>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</si>
  <si>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</si>
  <si>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</si>
  <si>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</si>
  <si>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</si>
  <si>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</si>
  <si>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</si>
  <si>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</si>
  <si>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</si>
  <si>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</si>
  <si>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</si>
  <si>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</si>
  <si>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</si>
  <si>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</si>
  <si>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</si>
  <si>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</si>
  <si>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</si>
  <si>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</si>
  <si>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</si>
  <si>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</si>
  <si>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</si>
  <si>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</si>
  <si>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</si>
  <si>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</si>
  <si>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</si>
  <si>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</si>
  <si>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</si>
  <si>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</si>
  <si>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</si>
  <si>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</si>
  <si>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</si>
  <si>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</si>
  <si>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</si>
  <si>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</si>
  <si>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</si>
  <si>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</si>
  <si>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</si>
  <si>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</si>
  <si>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</si>
  <si>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</si>
  <si>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</si>
  <si>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</si>
  <si>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</si>
  <si>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</si>
  <si>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</si>
  <si>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</si>
  <si>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</si>
  <si>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</si>
  <si>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</si>
  <si>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</si>
  <si>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</si>
  <si>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</si>
  <si>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</si>
  <si>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</si>
  <si>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</si>
  <si>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</si>
  <si>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</si>
  <si>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</si>
  <si>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</si>
  <si>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</si>
  <si>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</si>
  <si>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</si>
  <si>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</si>
  <si>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</si>
  <si>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</si>
  <si>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</si>
  <si>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</si>
  <si>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</si>
  <si>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</si>
  <si>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</si>
  <si>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</si>
  <si>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</si>
  <si>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</si>
  <si>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</si>
  <si>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</si>
  <si>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</si>
  <si>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</si>
  <si>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</si>
  <si>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</si>
  <si>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</si>
  <si>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</si>
  <si>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</si>
  <si>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</si>
  <si>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</si>
  <si>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</si>
  <si>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</si>
  <si>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</si>
  <si>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</si>
  <si>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</si>
  <si>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</si>
  <si>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</si>
  <si>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</si>
  <si>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</si>
  <si>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</si>
  <si>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</si>
  <si>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</si>
  <si>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</si>
  <si>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</si>
  <si>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</si>
  <si>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</si>
  <si>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</si>
  <si>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</si>
  <si>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</si>
  <si>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</si>
  <si>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</si>
  <si>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</si>
  <si>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</si>
  <si>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</si>
  <si>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</si>
  <si>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</si>
  <si>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</si>
  <si>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</si>
  <si>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</si>
  <si>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</si>
  <si>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</si>
  <si>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</si>
  <si>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</si>
  <si>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</si>
  <si>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</si>
  <si>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</si>
  <si>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</si>
  <si>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</si>
  <si>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</si>
  <si>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</si>
  <si>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</si>
  <si>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</si>
  <si>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</si>
  <si>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</si>
  <si>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</si>
  <si>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</si>
  <si>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</si>
  <si>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</si>
  <si>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</si>
  <si>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</si>
  <si>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</si>
  <si>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</si>
  <si>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</si>
  <si>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</si>
  <si>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</si>
  <si>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</si>
  <si>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</si>
  <si>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</si>
  <si>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</si>
  <si>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</si>
  <si>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</si>
  <si>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</si>
  <si>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</si>
  <si>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</si>
  <si>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</si>
  <si>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</si>
  <si>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</si>
  <si>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</si>
  <si>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</si>
  <si>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</si>
  <si>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</si>
  <si>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</si>
  <si>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</si>
  <si>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</si>
  <si>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</si>
  <si>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</si>
  <si>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</si>
  <si>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</si>
  <si>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</si>
  <si>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</si>
  <si>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</si>
  <si>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</si>
  <si>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</si>
  <si>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</si>
  <si>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</si>
  <si>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</si>
  <si>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</si>
  <si>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</si>
  <si>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</si>
  <si>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</si>
  <si>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</si>
  <si>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</si>
  <si>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</si>
  <si>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</si>
  <si>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</si>
  <si>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</si>
  <si>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</si>
  <si>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</si>
  <si>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</si>
  <si>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</si>
  <si>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</si>
  <si>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</si>
  <si>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</si>
  <si>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</si>
  <si>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</si>
  <si>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</si>
  <si>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</si>
  <si>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</si>
  <si>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</si>
  <si>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</si>
  <si>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</si>
  <si>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</si>
  <si>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</si>
  <si>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</si>
  <si>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</si>
  <si>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</si>
  <si>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</si>
  <si>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</si>
  <si>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</si>
  <si>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</si>
  <si>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</si>
  <si>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</si>
  <si>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</si>
  <si>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</si>
  <si>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</si>
  <si>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</si>
  <si>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</si>
  <si>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</si>
  <si>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</si>
  <si>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</si>
  <si>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</si>
  <si>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</si>
  <si>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</si>
  <si>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</si>
  <si>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</si>
  <si>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</si>
  <si>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</si>
  <si>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</si>
  <si>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</si>
  <si>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</si>
  <si>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</si>
  <si>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</si>
  <si>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</si>
  <si>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</si>
  <si>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</si>
  <si>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</si>
  <si>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</si>
  <si>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</si>
  <si>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</si>
  <si>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</si>
  <si>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</si>
  <si>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</si>
  <si>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</si>
  <si>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</si>
  <si>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</si>
  <si>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</si>
  <si>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</si>
  <si>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</si>
  <si>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</si>
  <si>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</si>
  <si>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</si>
  <si>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</si>
  <si>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</si>
  <si>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</si>
  <si>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</si>
  <si>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</si>
  <si>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</si>
  <si>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</si>
  <si>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</si>
  <si>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</si>
  <si>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</si>
  <si>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</si>
  <si>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</si>
  <si>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</si>
  <si>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</si>
  <si>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</si>
  <si>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</si>
  <si>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</si>
  <si>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</si>
  <si>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</si>
  <si>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</si>
  <si>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</si>
  <si>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</si>
  <si>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</si>
  <si>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</si>
  <si>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</si>
  <si>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</si>
  <si>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</si>
  <si>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</si>
  <si>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</si>
  <si>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</si>
  <si>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</si>
  <si>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</si>
  <si>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</si>
  <si>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</si>
  <si>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</si>
  <si>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</si>
  <si>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</si>
  <si>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</si>
  <si>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</si>
  <si>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</si>
  <si>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</si>
  <si>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</si>
  <si>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</si>
  <si>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</si>
  <si>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</si>
  <si>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</si>
  <si>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</si>
  <si>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</si>
  <si>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</si>
  <si>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</si>
  <si>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</si>
  <si>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</si>
  <si>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</si>
  <si>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</si>
  <si>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</si>
  <si>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</si>
  <si>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</si>
  <si>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</si>
  <si>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</si>
  <si>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</si>
  <si>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</si>
  <si>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</si>
  <si>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</si>
  <si>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</si>
  <si>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</si>
  <si>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</si>
  <si>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</si>
  <si>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</si>
  <si>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</si>
  <si>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</si>
  <si>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</si>
  <si>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</si>
  <si>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</si>
  <si>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</si>
  <si>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</si>
  <si>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</si>
  <si>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</si>
  <si>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</si>
  <si>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</si>
  <si>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</si>
  <si>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</si>
  <si>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</si>
  <si>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</si>
  <si>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</si>
  <si>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</si>
  <si>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</si>
  <si>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</si>
  <si>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</si>
  <si>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</si>
  <si>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</si>
  <si>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</si>
  <si>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</si>
  <si>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</si>
  <si>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</si>
  <si>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</si>
  <si>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</si>
  <si>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</si>
  <si>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</si>
  <si>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</si>
  <si>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</si>
  <si>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</si>
  <si>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</si>
  <si>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</si>
  <si>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</si>
  <si>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</si>
  <si>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</si>
  <si>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</si>
  <si>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</si>
  <si>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</si>
  <si>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</si>
  <si>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</si>
  <si>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</si>
  <si>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</si>
  <si>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</si>
  <si>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</si>
  <si>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</si>
  <si>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</si>
  <si>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</si>
  <si>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</si>
  <si>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</si>
  <si>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</si>
  <si>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</si>
  <si>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</si>
  <si>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</si>
  <si>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</si>
  <si>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</si>
  <si>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</si>
  <si>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</si>
  <si>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</si>
  <si>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</si>
  <si>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</si>
  <si>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</si>
  <si>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</si>
  <si>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</si>
  <si>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</si>
  <si>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</si>
  <si>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</si>
  <si>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</si>
  <si>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</si>
  <si>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</si>
  <si>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</si>
  <si>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</si>
  <si>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</si>
  <si>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</si>
  <si>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</si>
  <si>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</si>
  <si>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</si>
  <si>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</si>
  <si>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</si>
  <si>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</si>
  <si>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</si>
  <si>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</si>
  <si>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</si>
  <si>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</si>
  <si>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</si>
  <si>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</si>
  <si>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</si>
  <si>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</si>
  <si>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</si>
  <si>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</si>
  <si>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</si>
  <si>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</si>
  <si>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</si>
  <si>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</si>
  <si>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</si>
  <si>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</si>
  <si>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</si>
  <si>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</si>
  <si>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</si>
  <si>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</si>
  <si>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</si>
  <si>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</si>
  <si>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</si>
  <si>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</si>
  <si>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</si>
  <si>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</si>
  <si>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</si>
  <si>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</si>
  <si>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</si>
  <si>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</si>
  <si>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</si>
  <si>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</si>
  <si>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</si>
  <si>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</si>
  <si>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</si>
  <si>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</si>
  <si>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</si>
  <si>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</si>
  <si>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</si>
  <si>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</si>
  <si>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</si>
  <si>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</si>
  <si>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</si>
  <si>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</si>
  <si>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</si>
  <si>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</si>
  <si>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</si>
  <si>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</si>
  <si>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</si>
  <si>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</si>
  <si>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</si>
  <si>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</si>
  <si>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</si>
  <si>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</si>
  <si>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</si>
  <si>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</si>
  <si>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</si>
  <si>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</si>
  <si>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</si>
  <si>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</si>
  <si>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</si>
  <si>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</si>
  <si>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</si>
  <si>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</si>
  <si>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</si>
  <si>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</si>
  <si>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</si>
  <si>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</si>
  <si>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</si>
  <si>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</si>
  <si>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</si>
  <si>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</si>
  <si>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</si>
  <si>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</si>
  <si>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</si>
  <si>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</si>
  <si>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</si>
  <si>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</si>
  <si>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</si>
  <si>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</si>
  <si>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</si>
  <si>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</si>
  <si>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</si>
  <si>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</si>
  <si>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</si>
  <si>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</si>
  <si>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</si>
  <si>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</si>
  <si>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</si>
  <si>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</si>
  <si>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</si>
  <si>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</si>
  <si>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</si>
  <si>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</si>
  <si>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</si>
  <si>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</si>
  <si>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</si>
  <si>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</si>
  <si>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</si>
  <si>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</si>
  <si>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</si>
  <si>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</si>
  <si>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</si>
  <si>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</si>
  <si>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</si>
  <si>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</si>
  <si>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</si>
  <si>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</si>
  <si>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</si>
  <si>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</si>
  <si>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</si>
  <si>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</si>
  <si>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</si>
  <si>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</si>
  <si>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</si>
  <si>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</si>
  <si>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</si>
  <si>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</si>
  <si>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</si>
  <si>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</si>
  <si>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</si>
  <si>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</si>
  <si>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</si>
  <si>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</si>
  <si>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</si>
  <si>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</si>
  <si>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</si>
  <si>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</si>
  <si>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</si>
  <si>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</si>
  <si>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</si>
  <si>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</si>
  <si>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</si>
  <si>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</si>
  <si>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</si>
  <si>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</si>
  <si>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</si>
  <si>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</si>
  <si>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</si>
  <si>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</si>
  <si>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</si>
  <si>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</si>
  <si>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</si>
  <si>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</si>
  <si>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</si>
  <si>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</si>
  <si>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</si>
  <si>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</si>
  <si>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</si>
  <si>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</si>
  <si>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</si>
  <si>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</si>
  <si>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</si>
  <si>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</si>
  <si>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</si>
  <si>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</si>
  <si>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</si>
  <si>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</si>
  <si>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</si>
  <si>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</si>
  <si>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</si>
  <si>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</si>
  <si>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</si>
  <si>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</si>
  <si>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</si>
  <si>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</si>
  <si>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</si>
  <si>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</si>
  <si>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</si>
  <si>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</si>
  <si>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</si>
  <si>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</si>
  <si>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</si>
  <si>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</si>
  <si>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</si>
  <si>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</si>
  <si>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</si>
  <si>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</si>
  <si>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</si>
  <si>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</si>
  <si>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</si>
  <si>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</si>
  <si>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</si>
  <si>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</si>
  <si>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</si>
  <si>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</si>
  <si>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</si>
  <si>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</si>
  <si>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</si>
  <si>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</si>
  <si>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</si>
  <si>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</si>
  <si>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</si>
  <si>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</si>
  <si>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</si>
  <si>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</si>
  <si>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</si>
  <si>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</si>
  <si>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</si>
  <si>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</si>
  <si>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</si>
  <si>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</si>
  <si>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</si>
  <si>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</si>
  <si>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</si>
  <si>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</si>
  <si>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</si>
  <si>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</si>
  <si>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</si>
  <si>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</si>
  <si>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</si>
  <si>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</si>
  <si>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</si>
  <si>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</si>
  <si>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</si>
  <si>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</si>
  <si>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</si>
  <si>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</si>
  <si>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</si>
  <si>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</si>
  <si>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</si>
  <si>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</si>
  <si>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</si>
  <si>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</si>
  <si>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</si>
  <si>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</si>
  <si>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</si>
  <si>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</si>
  <si>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</si>
  <si>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</si>
  <si>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</si>
  <si>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</si>
  <si>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</si>
  <si>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</si>
  <si>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</si>
  <si>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</si>
  <si>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</si>
  <si>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</si>
  <si>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</si>
  <si>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</si>
  <si>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</si>
  <si>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</si>
  <si>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</si>
  <si>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</si>
  <si>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</si>
  <si>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</si>
  <si>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</si>
  <si>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</si>
  <si>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</si>
  <si>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</si>
  <si>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</si>
  <si>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</si>
  <si>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</si>
  <si>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</si>
  <si>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</si>
  <si>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</si>
  <si>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</si>
  <si>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</si>
  <si>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</si>
  <si>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</si>
  <si>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</si>
  <si>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</si>
  <si>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</si>
  <si>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</si>
  <si>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</si>
  <si>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</si>
  <si>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</si>
  <si>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</si>
  <si>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</si>
  <si>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</si>
  <si>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</si>
  <si>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</si>
  <si>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</si>
  <si>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</si>
  <si>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</si>
  <si>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</si>
  <si>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</si>
  <si>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</si>
  <si>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</si>
  <si>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</si>
  <si>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</si>
  <si>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</si>
  <si>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</si>
  <si>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</si>
  <si>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</si>
  <si>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</si>
  <si>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</si>
  <si>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</si>
  <si>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</si>
  <si>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</si>
  <si>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</si>
  <si>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</si>
  <si>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</si>
  <si>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</si>
  <si>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</si>
  <si>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</si>
  <si>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</si>
  <si>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</si>
  <si>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</si>
  <si>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</si>
  <si>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</si>
  <si>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</si>
  <si>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</si>
  <si>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</si>
  <si>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</si>
  <si>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</si>
  <si>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</si>
  <si>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</si>
  <si>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</si>
  <si>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</si>
  <si>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</si>
  <si>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</si>
  <si>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</si>
  <si>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</si>
  <si>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</si>
  <si>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</si>
  <si>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</si>
  <si>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</si>
  <si>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</si>
  <si>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</si>
  <si>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</si>
  <si>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</si>
  <si>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</si>
  <si>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</si>
  <si>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</si>
  <si>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</si>
  <si>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</si>
  <si>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</si>
  <si>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</si>
  <si>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</si>
  <si>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</si>
  <si>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</si>
  <si>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</si>
  <si>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</si>
  <si>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</si>
  <si>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</si>
  <si>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</si>
  <si>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</si>
  <si>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</si>
  <si>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</si>
  <si>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</si>
  <si>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</si>
  <si>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</si>
  <si>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</si>
  <si>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</si>
  <si>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</si>
  <si>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</si>
  <si>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</si>
  <si>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</si>
  <si>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</si>
  <si>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</si>
  <si>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</si>
  <si>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</si>
  <si>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</si>
  <si>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</si>
  <si>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</si>
  <si>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</si>
  <si>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</si>
  <si>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</si>
  <si>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</si>
  <si>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</si>
  <si>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</si>
  <si>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</si>
  <si>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</si>
  <si>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</si>
  <si>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</si>
  <si>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</si>
  <si>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</si>
  <si>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</si>
  <si>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</si>
  <si>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</si>
  <si>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</si>
  <si>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</si>
  <si>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</si>
  <si>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</si>
  <si>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</si>
  <si>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</si>
  <si>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</si>
  <si>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</si>
  <si>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</si>
  <si>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</si>
  <si>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</si>
  <si>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</si>
  <si>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</si>
  <si>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</si>
  <si>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</si>
  <si>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</si>
  <si>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</si>
  <si>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</si>
  <si>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</si>
  <si>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</si>
  <si>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</si>
  <si>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</si>
  <si>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</si>
  <si>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</si>
  <si>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</si>
  <si>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</si>
  <si>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</si>
  <si>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</si>
  <si>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</si>
  <si>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</si>
  <si>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</si>
  <si>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</si>
  <si>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</si>
  <si>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</si>
  <si>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</si>
  <si>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</si>
  <si>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</si>
  <si>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</si>
  <si>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</si>
  <si>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</si>
  <si>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</si>
  <si>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</si>
  <si>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</si>
  <si>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</si>
  <si>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</si>
  <si>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</si>
  <si>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</si>
  <si>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</si>
  <si>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</si>
  <si>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</si>
  <si>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</si>
  <si>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</si>
  <si>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</si>
  <si>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</si>
  <si>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</si>
  <si>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</si>
  <si>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</si>
  <si>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</si>
  <si>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</si>
  <si>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</si>
  <si>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</si>
  <si>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</si>
  <si>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</si>
  <si>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</si>
  <si>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</si>
  <si>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</si>
  <si>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</si>
  <si>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</si>
  <si>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</si>
  <si>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</si>
  <si>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</si>
  <si>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</si>
  <si>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</si>
  <si>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</si>
  <si>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</si>
  <si>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</si>
  <si>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</si>
  <si>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</si>
  <si>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</si>
  <si>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</si>
  <si>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</si>
  <si>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</si>
  <si>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</si>
  <si>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</si>
  <si>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</si>
  <si>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</si>
  <si>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</si>
  <si>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</si>
  <si>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</si>
  <si>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</si>
  <si>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</si>
  <si>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</si>
  <si>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</si>
  <si>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</si>
  <si>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</si>
  <si>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</si>
  <si>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</si>
  <si>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</si>
  <si>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</si>
  <si>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</si>
  <si>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</si>
  <si>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</si>
  <si>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</si>
  <si>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</si>
  <si>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</si>
  <si>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</si>
  <si>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</si>
  <si>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</si>
  <si>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</si>
  <si>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</si>
  <si>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</si>
  <si>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</si>
  <si>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</si>
  <si>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</si>
  <si>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</si>
  <si>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</si>
  <si>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</si>
  <si>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</si>
  <si>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</si>
  <si>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</si>
  <si>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</si>
  <si>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</si>
  <si>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</si>
  <si>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</si>
  <si>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</si>
  <si>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</si>
  <si>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</si>
  <si>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</si>
  <si>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</si>
  <si>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</si>
  <si>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</si>
  <si>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</si>
  <si>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</si>
  <si>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</si>
  <si>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</si>
  <si>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</si>
  <si>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</si>
  <si>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</si>
  <si>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</si>
  <si>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</si>
  <si>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</si>
  <si>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</si>
  <si>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</si>
  <si>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</si>
  <si>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</si>
  <si>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</si>
  <si>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</si>
  <si>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</si>
  <si>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</si>
  <si>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</si>
  <si>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</si>
  <si>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</si>
  <si>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</si>
  <si>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</si>
  <si>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</si>
  <si>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</si>
  <si>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</si>
  <si>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</si>
  <si>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</si>
  <si>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</si>
  <si>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</si>
  <si>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</si>
  <si>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</si>
  <si>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</si>
  <si>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</si>
  <si>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</si>
  <si>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</si>
  <si>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</si>
  <si>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</si>
  <si>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</si>
  <si>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</si>
  <si>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</si>
  <si>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</si>
  <si>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</si>
  <si>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</si>
  <si>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</si>
  <si>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</si>
  <si>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</si>
  <si>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</si>
  <si>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</si>
  <si>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</si>
  <si>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</si>
  <si>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</si>
  <si>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</si>
  <si>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</si>
  <si>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</si>
  <si>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</si>
  <si>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</si>
  <si>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</si>
  <si>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</si>
  <si>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</si>
  <si>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</si>
  <si>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</si>
  <si>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</si>
  <si>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</si>
  <si>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</si>
  <si>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</si>
  <si>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</si>
  <si>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</si>
  <si>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</si>
  <si>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</si>
  <si>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</si>
  <si>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</si>
  <si>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</si>
  <si>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</si>
  <si>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</si>
  <si>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</si>
  <si>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</si>
  <si>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</si>
  <si>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</si>
  <si>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</si>
  <si>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</si>
  <si>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</si>
  <si>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</si>
  <si>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</si>
  <si>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</si>
  <si>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</si>
  <si>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</si>
  <si>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</si>
  <si>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</si>
  <si>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</si>
  <si>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</si>
  <si>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</si>
  <si>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</si>
  <si>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</si>
  <si>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</si>
  <si>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</si>
  <si>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</si>
  <si>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</si>
  <si>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</si>
  <si>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</si>
  <si>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</si>
  <si>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</si>
  <si>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</si>
  <si>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</si>
  <si>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</si>
  <si>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</si>
  <si>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</si>
  <si>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</si>
  <si>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</si>
  <si>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</si>
  <si>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</si>
  <si>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</si>
  <si>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</si>
  <si>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</si>
  <si>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</si>
  <si>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</si>
  <si>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</si>
  <si>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</si>
  <si>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</si>
  <si>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</si>
  <si>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</si>
  <si>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</si>
  <si>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</si>
  <si>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</si>
  <si>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</si>
  <si>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</si>
  <si>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</si>
  <si>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</si>
  <si>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</si>
  <si>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</si>
  <si>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</si>
  <si>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</si>
  <si>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</si>
  <si>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</si>
  <si>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</si>
  <si>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</si>
  <si>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</si>
  <si>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</si>
  <si>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</si>
  <si>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</si>
  <si>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</si>
  <si>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</si>
  <si>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</si>
  <si>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</si>
  <si>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</si>
  <si>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</si>
  <si>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</si>
  <si>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</si>
  <si>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</si>
  <si>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</si>
  <si>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</si>
  <si>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</si>
  <si>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</si>
  <si>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</si>
  <si>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</si>
  <si>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</si>
  <si>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</si>
  <si>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</si>
  <si>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</si>
  <si>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</si>
  <si>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</si>
  <si>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</si>
  <si>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</si>
  <si>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</si>
  <si>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</si>
  <si>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</si>
  <si>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</si>
  <si>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</si>
  <si>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</si>
  <si>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</si>
  <si>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</si>
  <si>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</si>
  <si>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</si>
  <si>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</si>
  <si>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</si>
  <si>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</si>
  <si>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</si>
  <si>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</si>
  <si>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</si>
  <si>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</si>
  <si>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</si>
  <si>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</si>
  <si>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</si>
  <si>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</si>
  <si>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</si>
  <si>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</si>
  <si>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</si>
  <si>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</si>
  <si>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</si>
  <si>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</si>
  <si>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</si>
  <si>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</si>
  <si>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</si>
  <si>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</si>
  <si>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</si>
  <si>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</si>
  <si>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</si>
  <si>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</si>
  <si>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</si>
  <si>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</si>
  <si>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</si>
  <si>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</si>
  <si>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</si>
  <si>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</si>
  <si>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</si>
  <si>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</si>
  <si>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</si>
  <si>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</si>
  <si>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</si>
  <si>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</si>
  <si>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</si>
  <si>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</si>
  <si>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</si>
  <si>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</si>
  <si>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</si>
  <si>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</si>
  <si>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</si>
  <si>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</si>
  <si>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</si>
  <si>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</si>
  <si>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</si>
  <si>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</si>
  <si>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</si>
  <si>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</si>
  <si>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</si>
  <si>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</si>
  <si>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</si>
  <si>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</si>
  <si>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</si>
  <si>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</si>
  <si>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</si>
  <si>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</si>
  <si>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</si>
  <si>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</si>
  <si>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</si>
  <si>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</si>
  <si>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</si>
  <si>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</si>
  <si>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</si>
  <si>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</si>
  <si>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</si>
  <si>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</si>
  <si>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</si>
  <si>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</si>
  <si>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</si>
  <si>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</si>
  <si>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</si>
  <si>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</si>
  <si>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</si>
  <si>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</si>
  <si>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</si>
  <si>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</si>
  <si>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</si>
  <si>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</si>
  <si>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</si>
  <si>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</si>
  <si>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</si>
  <si>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</si>
  <si>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</si>
  <si>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</si>
  <si>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</si>
  <si>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</si>
  <si>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</si>
  <si>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</si>
  <si>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</si>
  <si>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</si>
  <si>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</si>
  <si>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</si>
  <si>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</si>
  <si>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</si>
  <si>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</si>
  <si>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</si>
  <si>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</si>
  <si>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</si>
  <si>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</si>
  <si>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</si>
  <si>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</si>
  <si>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</si>
  <si>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</si>
  <si>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</si>
  <si>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</si>
  <si>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</si>
  <si>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</si>
  <si>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</si>
  <si>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</si>
  <si>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</si>
  <si>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</si>
  <si>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</si>
  <si>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</si>
  <si>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</si>
  <si>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</si>
  <si>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</si>
  <si>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</si>
  <si>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</si>
  <si>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</si>
  <si>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</si>
  <si>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</si>
  <si>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</si>
  <si>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</si>
  <si>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</si>
  <si>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</si>
  <si>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</si>
  <si>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</si>
  <si>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</si>
  <si>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</si>
  <si>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</si>
  <si>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</si>
  <si>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</si>
  <si>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</si>
  <si>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</si>
  <si>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</si>
  <si>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</si>
  <si>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</si>
  <si>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</si>
  <si>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</si>
  <si>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</si>
  <si>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</si>
  <si>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</si>
  <si>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</si>
  <si>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</si>
  <si>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</si>
  <si>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</si>
  <si>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</si>
  <si>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</si>
  <si>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</si>
  <si>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</si>
  <si>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</si>
  <si>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</si>
  <si>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</si>
  <si>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</si>
  <si>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</si>
  <si>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</si>
  <si>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</si>
  <si>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</si>
  <si>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</si>
  <si>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</si>
  <si>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</si>
  <si>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</si>
  <si>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</si>
  <si>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</si>
  <si>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</si>
  <si>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</si>
  <si>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</si>
  <si>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</si>
  <si>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</si>
  <si>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</si>
  <si>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</si>
  <si>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</si>
  <si>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</si>
  <si>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</si>
  <si>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</si>
  <si>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</si>
  <si>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</si>
  <si>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</si>
  <si>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</si>
  <si>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</si>
  <si>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</si>
  <si>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</si>
  <si>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</si>
  <si>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</si>
  <si>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</si>
  <si>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</si>
  <si>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</si>
  <si>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</si>
  <si>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</si>
  <si>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</si>
  <si>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</si>
  <si>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</si>
  <si>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</si>
  <si>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</si>
  <si>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</si>
  <si>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</si>
  <si>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</si>
  <si>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</si>
  <si>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</si>
  <si>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</si>
  <si>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</si>
  <si>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</si>
  <si>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</si>
  <si>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</si>
  <si>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</si>
  <si>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</si>
  <si>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</si>
  <si>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</si>
  <si>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</si>
  <si>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</si>
  <si>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</si>
  <si>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</si>
  <si>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</si>
  <si>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</si>
  <si>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</si>
  <si>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</si>
  <si>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</si>
  <si>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</si>
  <si>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</si>
  <si>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</si>
  <si>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</si>
  <si>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</si>
  <si>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</si>
  <si>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</si>
  <si>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</si>
  <si>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</si>
  <si>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</si>
  <si>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</si>
  <si>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</si>
  <si>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</si>
  <si>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</si>
  <si>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</si>
  <si>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</si>
  <si>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</si>
  <si>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</si>
  <si>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</si>
  <si>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</si>
  <si>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</si>
  <si>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</si>
  <si>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</si>
  <si>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</si>
  <si>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</si>
  <si>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</si>
  <si>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</si>
  <si>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</si>
  <si>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</si>
  <si>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</si>
  <si>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</si>
  <si>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</si>
  <si>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</si>
  <si>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</si>
  <si>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</si>
  <si>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</si>
  <si>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</si>
  <si>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</si>
  <si>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</si>
  <si>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</si>
  <si>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</si>
  <si>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</si>
  <si>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</si>
  <si>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</si>
  <si>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</si>
  <si>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</si>
  <si>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</si>
  <si>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</si>
  <si>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</si>
  <si>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</si>
  <si>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</si>
  <si>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</si>
  <si>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</si>
  <si>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</si>
  <si>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</si>
  <si>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</si>
  <si>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</si>
  <si>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</si>
  <si>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</si>
  <si>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</si>
  <si>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</si>
  <si>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</si>
  <si>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</si>
  <si>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</si>
  <si>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</si>
  <si>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</si>
  <si>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</si>
  <si>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</si>
  <si>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</si>
  <si>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</si>
  <si>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</si>
  <si>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</si>
  <si>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</si>
  <si>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</si>
  <si>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</si>
  <si>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</si>
  <si>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</si>
  <si>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</si>
  <si>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</si>
  <si>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</si>
  <si>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</si>
  <si>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</si>
  <si>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</si>
  <si>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</si>
  <si>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</si>
  <si>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</si>
  <si>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</si>
  <si>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</si>
  <si>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</si>
  <si>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</si>
  <si>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</si>
  <si>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</si>
  <si>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</si>
  <si>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</si>
  <si>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</si>
  <si>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</si>
  <si>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</si>
  <si>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</si>
  <si>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</si>
  <si>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</si>
  <si>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</si>
  <si>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</si>
  <si>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</si>
  <si>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</si>
  <si>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</si>
  <si>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</si>
  <si>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</si>
  <si>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</si>
  <si>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</si>
  <si>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</si>
  <si>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</si>
  <si>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</si>
  <si>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</si>
  <si>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</si>
  <si>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</si>
  <si>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</si>
  <si>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</si>
  <si>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</si>
  <si>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</si>
  <si>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</si>
  <si>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</si>
  <si>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</si>
  <si>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</si>
  <si>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</si>
  <si>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</si>
  <si>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</si>
  <si>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</si>
  <si>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</si>
  <si>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</si>
  <si>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</si>
  <si>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</si>
  <si>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</si>
  <si>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</si>
  <si>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</si>
  <si>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</si>
  <si>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</si>
  <si>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</si>
  <si>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</si>
  <si>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</si>
  <si>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</si>
  <si>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</si>
  <si>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</si>
  <si>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</si>
  <si>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</si>
  <si>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</si>
  <si>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</si>
  <si>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</si>
  <si>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</si>
  <si>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</si>
  <si>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</si>
  <si>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</si>
  <si>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</si>
  <si>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</si>
  <si>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</si>
  <si>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</si>
  <si>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</si>
  <si>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</si>
  <si>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</si>
  <si>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</si>
  <si>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</si>
  <si>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</si>
  <si>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</si>
  <si>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</si>
  <si>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</si>
  <si>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</si>
  <si>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</si>
  <si>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</si>
  <si>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</si>
  <si>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</si>
  <si>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</si>
  <si>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</si>
  <si>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</si>
  <si>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</si>
  <si>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</si>
  <si>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</si>
  <si>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</si>
  <si>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</si>
  <si>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</si>
  <si>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</si>
  <si>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</si>
  <si>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</si>
  <si>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</si>
  <si>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</si>
  <si>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</si>
  <si>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</si>
  <si>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</si>
  <si>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</si>
  <si>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</si>
  <si>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</si>
  <si>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</si>
  <si>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</si>
  <si>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</si>
  <si>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</si>
  <si>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</si>
  <si>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</si>
  <si>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</si>
  <si>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</si>
  <si>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</si>
  <si>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</si>
  <si>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</si>
  <si>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</si>
  <si>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</si>
  <si>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</si>
  <si>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</si>
  <si>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</si>
  <si>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</si>
  <si>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</si>
  <si>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</si>
  <si>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</si>
  <si>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</si>
  <si>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</si>
  <si>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</si>
  <si>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</si>
  <si>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</si>
  <si>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</si>
  <si>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</si>
  <si>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</si>
  <si>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</si>
  <si>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</si>
  <si>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</si>
  <si>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</si>
  <si>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</si>
  <si>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</si>
  <si>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</si>
  <si>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</si>
  <si>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</si>
  <si>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</si>
  <si>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</si>
  <si>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</si>
  <si>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</si>
  <si>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</si>
  <si>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</si>
  <si>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</si>
  <si>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</si>
  <si>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</si>
  <si>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</si>
  <si>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</si>
  <si>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</si>
  <si>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</si>
  <si>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</si>
  <si>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</si>
  <si>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</si>
  <si>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</si>
  <si>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</si>
  <si>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</si>
  <si>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</si>
  <si>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</si>
  <si>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</si>
  <si>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</si>
  <si>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</si>
  <si>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</si>
  <si>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</si>
  <si>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</si>
  <si>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</si>
  <si>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</si>
  <si>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</si>
  <si>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</si>
  <si>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</si>
  <si>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</si>
  <si>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</si>
  <si>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</si>
  <si>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</si>
  <si>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</si>
  <si>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</si>
  <si>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</si>
  <si>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</si>
  <si>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</si>
  <si>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</si>
  <si>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</si>
  <si>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</si>
  <si>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</si>
  <si>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</si>
  <si>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</si>
  <si>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</si>
  <si>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</si>
  <si>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</si>
  <si>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</si>
  <si>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</si>
  <si>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</si>
  <si>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</si>
  <si>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</si>
  <si>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</si>
  <si>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</si>
  <si>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</si>
  <si>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</si>
  <si>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</si>
  <si>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</si>
  <si>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</si>
  <si>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</si>
  <si>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</si>
  <si>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</si>
  <si>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</si>
  <si>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</si>
  <si>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</si>
  <si>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</si>
  <si>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</si>
  <si>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</si>
  <si>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</si>
  <si>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</si>
  <si>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</si>
  <si>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</si>
  <si>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</si>
  <si>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</si>
  <si>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</si>
  <si>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</si>
  <si>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</si>
  <si>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</si>
  <si>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</si>
  <si>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</si>
  <si>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</si>
  <si>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</si>
  <si>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</si>
  <si>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</si>
  <si>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</si>
  <si>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</si>
  <si>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</si>
  <si>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</si>
  <si>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</si>
  <si>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</si>
  <si>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</si>
  <si>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</si>
  <si>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</si>
  <si>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</si>
  <si>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</si>
  <si>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</si>
  <si>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</si>
  <si>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</si>
  <si>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</si>
  <si>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</si>
  <si>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</si>
  <si>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</si>
  <si>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</si>
  <si>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</si>
  <si>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</si>
  <si>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</si>
  <si>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</si>
  <si>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</si>
  <si>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</si>
  <si>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</si>
  <si>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</si>
  <si>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</si>
  <si>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</si>
  <si>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</si>
  <si>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</si>
  <si>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</si>
  <si>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</si>
  <si>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</si>
  <si>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</si>
  <si>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</si>
  <si>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</si>
  <si>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</si>
  <si>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</si>
  <si>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</si>
  <si>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</si>
  <si>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</si>
  <si>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</si>
  <si>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</si>
  <si>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</si>
  <si>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</si>
  <si>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</si>
  <si>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</si>
  <si>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</si>
  <si>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</si>
  <si>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</si>
  <si>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</si>
  <si>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</si>
  <si>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</si>
  <si>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</si>
  <si>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</si>
  <si>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</si>
  <si>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</si>
  <si>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</si>
  <si>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</si>
  <si>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</si>
  <si>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</si>
  <si>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</si>
  <si>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</si>
  <si>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</si>
  <si>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</si>
  <si>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</si>
  <si>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</si>
  <si>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</si>
  <si>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</si>
  <si>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</si>
  <si>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</si>
  <si>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</si>
  <si>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</si>
  <si>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</si>
  <si>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</si>
  <si>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</si>
  <si>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</si>
  <si>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</si>
  <si>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</si>
  <si>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</si>
  <si>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</si>
  <si>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</si>
  <si>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</si>
  <si>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</si>
  <si>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</si>
  <si>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</si>
  <si>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</si>
  <si>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</si>
  <si>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</si>
  <si>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</si>
  <si>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</si>
  <si>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</si>
  <si>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</si>
  <si>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</si>
  <si>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</si>
  <si>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</si>
  <si>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</si>
  <si>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</si>
  <si>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</si>
  <si>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</si>
  <si>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</si>
  <si>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</si>
  <si>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</si>
  <si>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</si>
  <si>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</si>
  <si>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</si>
  <si>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</si>
  <si>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</si>
  <si>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</si>
  <si>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</si>
  <si>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</si>
  <si>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</si>
  <si>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</si>
  <si>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</si>
  <si>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</si>
  <si>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</si>
  <si>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</si>
  <si>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</si>
  <si>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</si>
  <si>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</si>
  <si>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</si>
  <si>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</si>
  <si>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</si>
  <si>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</si>
  <si>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</si>
  <si>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</si>
  <si>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</si>
  <si>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</si>
  <si>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</si>
  <si>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</si>
  <si>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</si>
  <si>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</si>
  <si>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</si>
  <si>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</si>
  <si>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</si>
  <si>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</si>
  <si>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</si>
  <si>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</si>
  <si>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</si>
  <si>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</si>
  <si>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</si>
  <si>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</si>
  <si>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</si>
  <si>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</si>
  <si>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</si>
  <si>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</si>
  <si>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</si>
  <si>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</si>
  <si>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</si>
  <si>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</si>
  <si>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</si>
  <si>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</si>
  <si>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</si>
  <si>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</si>
  <si>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</si>
  <si>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</si>
  <si>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</si>
  <si>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</si>
  <si>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</si>
  <si>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</si>
  <si>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</si>
  <si>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</si>
  <si>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</si>
  <si>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</si>
  <si>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</si>
  <si>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</si>
  <si>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</si>
  <si>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</si>
  <si>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</si>
  <si>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</si>
  <si>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</si>
  <si>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</si>
  <si>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</si>
  <si>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</si>
  <si>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</si>
  <si>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</si>
  <si>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</si>
  <si>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</si>
  <si>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</si>
  <si>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</si>
  <si>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</si>
  <si>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</si>
  <si>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</si>
  <si>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</si>
  <si>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</si>
  <si>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</si>
  <si>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</si>
  <si>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</si>
  <si>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</si>
  <si>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</si>
  <si>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</si>
  <si>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</si>
  <si>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</si>
  <si>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</si>
  <si>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</si>
  <si>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</si>
  <si>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</si>
  <si>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</si>
  <si>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</si>
  <si>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</si>
  <si>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</si>
  <si>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</si>
  <si>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</si>
  <si>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</si>
  <si>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</si>
  <si>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</si>
  <si>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</si>
  <si>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</si>
  <si>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</si>
  <si>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</si>
  <si>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</si>
  <si>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</si>
  <si>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</si>
  <si>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</si>
  <si>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</si>
  <si>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</si>
  <si>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</si>
  <si>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</si>
  <si>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</si>
  <si>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</si>
  <si>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</si>
  <si>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</si>
  <si>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</si>
  <si>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</si>
  <si>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</si>
  <si>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</si>
  <si>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</si>
  <si>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</si>
  <si>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</si>
  <si>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</si>
  <si>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</si>
  <si>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</si>
  <si>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</si>
  <si>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</si>
  <si>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</si>
  <si>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</si>
  <si>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</si>
  <si>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</si>
  <si>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</si>
  <si>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</si>
  <si>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</si>
  <si>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</si>
  <si>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</si>
  <si>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</si>
  <si>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</si>
  <si>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</si>
  <si>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</si>
  <si>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</si>
  <si>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</si>
  <si>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</si>
  <si>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</si>
  <si>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</si>
  <si>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</si>
  <si>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</si>
  <si>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</si>
  <si>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</si>
  <si>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</si>
  <si>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</si>
  <si>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</si>
  <si>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</si>
  <si>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</si>
  <si>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</si>
  <si>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</si>
  <si>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</si>
  <si>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</si>
  <si>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</si>
  <si>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</si>
  <si>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</si>
  <si>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</si>
  <si>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</si>
  <si>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</si>
  <si>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</si>
  <si>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</si>
  <si>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</si>
  <si>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</si>
  <si>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</si>
  <si>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</si>
  <si>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</si>
  <si>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</si>
  <si>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</si>
  <si>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</si>
  <si>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</si>
  <si>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</si>
  <si>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</si>
  <si>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</si>
  <si>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</si>
  <si>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</si>
  <si>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</si>
  <si>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</si>
  <si>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</si>
  <si>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</si>
  <si>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</si>
  <si>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</si>
  <si>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</si>
  <si>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</si>
  <si>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</si>
  <si>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</si>
  <si>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</si>
  <si>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</si>
  <si>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</si>
  <si>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</si>
  <si>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</si>
  <si>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</si>
  <si>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</si>
  <si>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</si>
  <si>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</si>
  <si>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</si>
  <si>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</si>
  <si>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</si>
  <si>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</si>
  <si>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</si>
  <si>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</si>
  <si>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</si>
  <si>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</si>
  <si>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</si>
  <si>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</si>
  <si>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</si>
  <si>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</si>
  <si>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</si>
  <si>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</si>
  <si>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</si>
  <si>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</si>
  <si>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</si>
  <si>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</si>
  <si>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</si>
  <si>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</si>
  <si>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</si>
  <si>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</si>
  <si>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</si>
  <si>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</si>
  <si>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</si>
  <si>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</si>
  <si>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</si>
  <si>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</si>
  <si>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</si>
  <si>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</si>
  <si>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</si>
  <si>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</si>
  <si>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</si>
  <si>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</si>
  <si>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</si>
  <si>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</si>
  <si>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</si>
  <si>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</si>
  <si>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</si>
  <si>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</si>
  <si>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</si>
  <si>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</si>
  <si>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</si>
  <si>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</si>
  <si>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</si>
  <si>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</si>
  <si>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</si>
  <si>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</si>
  <si>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</si>
  <si>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</si>
  <si>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</si>
  <si>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</si>
  <si>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</si>
  <si>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</si>
  <si>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</si>
  <si>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</si>
  <si>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</si>
  <si>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</si>
  <si>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</si>
  <si>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</si>
  <si>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</si>
  <si>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</si>
  <si>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</si>
  <si>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</si>
  <si>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</si>
  <si>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</si>
  <si>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</si>
  <si>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</si>
  <si>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</si>
  <si>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</si>
  <si>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</si>
  <si>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</si>
  <si>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</si>
  <si>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</si>
  <si>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</si>
  <si>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</si>
  <si>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</si>
  <si>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</si>
  <si>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</si>
  <si>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</si>
  <si>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</si>
  <si>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</si>
  <si>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</si>
  <si>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</si>
  <si>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</si>
  <si>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</si>
  <si>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</si>
  <si>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</si>
  <si>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</si>
  <si>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</si>
  <si>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</si>
  <si>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</si>
  <si>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</si>
  <si>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</si>
  <si>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</si>
  <si>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</si>
  <si>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</si>
  <si>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</si>
  <si>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</si>
  <si>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</si>
  <si>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</si>
  <si>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</si>
  <si>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</si>
  <si>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</si>
  <si>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</si>
  <si>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</si>
  <si>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</si>
  <si>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</si>
  <si>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</si>
  <si>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</si>
  <si>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</si>
  <si>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</si>
  <si>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</si>
  <si>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</si>
  <si>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</si>
  <si>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</si>
  <si>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</si>
  <si>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</si>
  <si>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</si>
  <si>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</si>
  <si>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</si>
  <si>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</si>
  <si>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</si>
  <si>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</si>
  <si>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</si>
  <si>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</si>
  <si>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</si>
  <si>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</si>
  <si>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</si>
  <si>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</si>
  <si>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</si>
  <si>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</si>
  <si>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</si>
  <si>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</si>
  <si>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</si>
  <si>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</si>
  <si>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</si>
  <si>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</si>
  <si>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</si>
  <si>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</si>
  <si>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</si>
  <si>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</si>
  <si>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</si>
  <si>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</si>
  <si>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</si>
  <si>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</si>
  <si>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</si>
  <si>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</si>
  <si>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</si>
  <si>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</si>
  <si>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</si>
  <si>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</si>
  <si>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</si>
  <si>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</si>
  <si>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</si>
  <si>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</si>
  <si>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</si>
  <si>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</si>
  <si>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</si>
  <si>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</si>
  <si>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</si>
  <si>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</si>
  <si>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</si>
  <si>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</si>
  <si>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</si>
  <si>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</si>
  <si>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</si>
  <si>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</si>
  <si>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</si>
  <si>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</si>
  <si>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</si>
  <si>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</si>
  <si>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</si>
  <si>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</si>
  <si>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</si>
  <si>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</si>
  <si>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</si>
  <si>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</si>
  <si>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</si>
  <si>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</si>
  <si>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</si>
  <si>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</si>
  <si>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</si>
  <si>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</si>
  <si>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</si>
  <si>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</si>
  <si>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</si>
  <si>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</si>
  <si>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</si>
  <si>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</si>
  <si>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</si>
  <si>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</si>
  <si>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</si>
  <si>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</si>
  <si>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</si>
  <si>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</si>
  <si>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</si>
  <si>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</si>
  <si>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</si>
  <si>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</si>
  <si>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</si>
  <si>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</si>
  <si>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</si>
  <si>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</si>
  <si>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</si>
  <si>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</si>
  <si>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</si>
  <si>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</si>
  <si>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</si>
  <si>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</si>
  <si>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</si>
  <si>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</si>
  <si>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</si>
  <si>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</si>
  <si>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</si>
  <si>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</si>
  <si>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</si>
  <si>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</si>
  <si>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</si>
  <si>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</si>
  <si>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</si>
  <si>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</si>
  <si>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</si>
  <si>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</si>
  <si>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</si>
  <si>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</si>
  <si>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</si>
  <si>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</si>
  <si>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</si>
  <si>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</si>
  <si>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</si>
  <si>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</si>
  <si>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</si>
  <si>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</si>
  <si>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</si>
  <si>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</si>
  <si>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</si>
  <si>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</si>
  <si>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</si>
  <si>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</si>
  <si>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</si>
  <si>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</si>
  <si>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</si>
  <si>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</si>
  <si>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</si>
  <si>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</si>
  <si>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</si>
  <si>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</si>
  <si>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</si>
  <si>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</si>
  <si>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</si>
  <si>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</si>
  <si>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</si>
  <si>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</si>
  <si>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</si>
  <si>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</si>
  <si>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</si>
  <si>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</si>
  <si>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</si>
  <si>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</si>
  <si>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</si>
  <si>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</si>
  <si>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</si>
  <si>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</si>
  <si>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</si>
  <si>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</si>
  <si>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</si>
  <si>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</si>
  <si>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</si>
  <si>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</si>
  <si>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</si>
  <si>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</si>
  <si>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</si>
  <si>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</si>
  <si>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</si>
  <si>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</si>
  <si>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</si>
  <si>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</si>
  <si>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</si>
  <si>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</si>
  <si>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</si>
  <si>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</si>
  <si>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</si>
  <si>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</si>
  <si>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</si>
  <si>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</si>
  <si>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</si>
  <si>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</si>
  <si>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</si>
  <si>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</si>
  <si>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</si>
  <si>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</si>
  <si>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</si>
  <si>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</si>
  <si>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</si>
  <si>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</si>
  <si>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</si>
  <si>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</si>
  <si>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</si>
  <si>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</si>
  <si>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</si>
  <si>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</si>
  <si>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</si>
  <si>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</si>
  <si>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</si>
  <si>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</si>
  <si>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</si>
  <si>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</si>
  <si>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</si>
  <si>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</si>
  <si>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</si>
  <si>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</si>
  <si>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</si>
  <si>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</si>
  <si>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</si>
  <si>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</si>
  <si>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</si>
  <si>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</si>
  <si>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</si>
  <si>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</si>
  <si>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</si>
  <si>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</si>
  <si>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</si>
  <si>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</si>
  <si>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</si>
  <si>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</si>
  <si>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</si>
  <si>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</si>
  <si>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</si>
  <si>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</si>
  <si>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</si>
  <si>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</si>
  <si>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</si>
  <si>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</si>
  <si>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</si>
  <si>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</si>
  <si>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</si>
  <si>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</si>
  <si>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</si>
  <si>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</si>
  <si>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</si>
  <si>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</si>
  <si>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</si>
  <si>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</si>
  <si>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</si>
  <si>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</si>
  <si>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</si>
  <si>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</si>
  <si>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</si>
  <si>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</si>
  <si>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</si>
  <si>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</si>
  <si>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</si>
  <si>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</si>
  <si>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</si>
  <si>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</si>
  <si>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</si>
  <si>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</si>
  <si>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</si>
  <si>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</si>
  <si>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</si>
  <si>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</si>
  <si>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</si>
  <si>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</si>
  <si>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</si>
  <si>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</si>
  <si>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</si>
  <si>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</si>
  <si>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</si>
  <si>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</si>
  <si>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</si>
  <si>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</si>
  <si>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</si>
  <si>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</si>
  <si>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</si>
  <si>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</si>
  <si>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</si>
  <si>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</si>
  <si>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</si>
  <si>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</si>
  <si>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</si>
  <si>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</si>
  <si>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</si>
  <si>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</si>
  <si>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</si>
  <si>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</si>
  <si>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</si>
  <si>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</si>
  <si>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</si>
  <si>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</si>
  <si>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</si>
  <si>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</si>
  <si>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</si>
  <si>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</si>
  <si>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</si>
  <si>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</si>
  <si>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</si>
  <si>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</si>
  <si>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</si>
  <si>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</si>
  <si>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</si>
  <si>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</si>
  <si>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</si>
  <si>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</si>
  <si>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</si>
  <si>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</si>
  <si>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</si>
  <si>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</si>
  <si>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</si>
  <si>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</si>
  <si>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</si>
  <si>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</si>
  <si>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</si>
  <si>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</si>
  <si>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</si>
  <si>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</si>
  <si>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</si>
  <si>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</si>
  <si>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</si>
  <si>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</si>
  <si>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</si>
  <si>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</si>
  <si>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</si>
  <si>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</si>
  <si>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</si>
  <si>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</si>
  <si>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</si>
  <si>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</si>
  <si>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</si>
  <si>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</si>
  <si>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</si>
  <si>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</si>
  <si>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</si>
  <si>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</si>
  <si>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</si>
  <si>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</si>
  <si>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</si>
  <si>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</si>
  <si>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</si>
  <si>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</si>
  <si>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</si>
  <si>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</si>
  <si>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</si>
  <si>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</si>
  <si>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</si>
  <si>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</si>
  <si>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</si>
  <si>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</si>
  <si>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</si>
  <si>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</si>
  <si>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</si>
  <si>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</si>
  <si>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</si>
  <si>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</si>
  <si>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</si>
  <si>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</si>
  <si>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</si>
  <si>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</si>
  <si>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</si>
  <si>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</si>
  <si>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</si>
  <si>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</si>
  <si>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</si>
  <si>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</si>
  <si>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</si>
  <si>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</si>
  <si>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</si>
  <si>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</si>
  <si>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</si>
  <si>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</si>
  <si>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</si>
  <si>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</si>
  <si>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</si>
  <si>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</si>
  <si>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</si>
  <si>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</si>
  <si>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</si>
  <si>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</si>
  <si>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</si>
  <si>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</si>
  <si>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</si>
  <si>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</si>
  <si>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</si>
  <si>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</si>
  <si>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</si>
  <si>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</si>
  <si>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</si>
  <si>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</si>
  <si>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</si>
  <si>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</si>
  <si>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</si>
  <si>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</si>
  <si>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</si>
  <si>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</si>
  <si>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</si>
  <si>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</si>
  <si>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</si>
  <si>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</si>
  <si>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</si>
  <si>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</si>
  <si>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</si>
  <si>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</si>
  <si>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</si>
  <si>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</si>
  <si>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</si>
  <si>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</si>
  <si>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</si>
  <si>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</si>
  <si>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</si>
  <si>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</si>
  <si>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</si>
  <si>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</si>
  <si>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</si>
  <si>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</si>
  <si>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</si>
  <si>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</si>
  <si>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</si>
  <si>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</si>
  <si>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</si>
  <si>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</si>
  <si>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</si>
  <si>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</si>
  <si>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</si>
  <si>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</si>
  <si>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</si>
  <si>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</si>
  <si>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</si>
  <si>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</si>
  <si>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</si>
  <si>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</si>
  <si>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</si>
  <si>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</si>
  <si>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</si>
  <si>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</si>
  <si>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</si>
  <si>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</si>
  <si>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</si>
  <si>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</si>
  <si>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</si>
  <si>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</si>
  <si>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</si>
  <si>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</si>
  <si>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</si>
  <si>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</si>
  <si>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</si>
  <si>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</si>
  <si>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</si>
  <si>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</si>
  <si>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</si>
  <si>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</si>
  <si>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</si>
  <si>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</si>
  <si>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</si>
  <si>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</si>
  <si>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</si>
  <si>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</si>
  <si>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</si>
  <si>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</si>
  <si>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</si>
  <si>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</si>
  <si>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</si>
  <si>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</si>
  <si>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</si>
  <si>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</si>
  <si>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</si>
  <si>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</si>
  <si>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</si>
  <si>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</si>
  <si>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</si>
  <si>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</si>
  <si>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</si>
  <si>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</si>
  <si>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</si>
  <si>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</si>
  <si>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</si>
  <si>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</si>
  <si>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</si>
  <si>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</si>
  <si>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</si>
  <si>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</si>
  <si>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</si>
  <si>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</si>
  <si>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</si>
  <si>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</si>
  <si>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</si>
  <si>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</si>
  <si>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</si>
  <si>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</si>
  <si>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</si>
  <si>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</si>
  <si>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</si>
  <si>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</si>
  <si>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</si>
  <si>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</si>
  <si>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</si>
  <si>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</si>
  <si>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</si>
  <si>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</si>
  <si>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</si>
  <si>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</si>
  <si>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</si>
  <si>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</si>
  <si>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</si>
  <si>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</si>
  <si>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</si>
  <si>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</si>
  <si>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</si>
  <si>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</si>
  <si>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</si>
  <si>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</si>
  <si>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</si>
  <si>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</si>
  <si>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</si>
  <si>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</si>
  <si>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</si>
  <si>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</si>
  <si>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</si>
  <si>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</si>
  <si>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</si>
  <si>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</si>
  <si>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</si>
  <si>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</si>
  <si>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</si>
  <si>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</si>
  <si>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</si>
  <si>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</si>
  <si>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</si>
  <si>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</si>
  <si>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</si>
  <si>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</si>
  <si>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</si>
  <si>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</si>
  <si>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</si>
  <si>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</si>
  <si>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</si>
  <si>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</si>
  <si>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</si>
  <si>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</si>
  <si>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</si>
  <si>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</si>
  <si>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</si>
  <si>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</si>
  <si>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</si>
  <si>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</si>
  <si>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</si>
  <si>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</si>
  <si>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</si>
  <si>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</si>
  <si>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</si>
  <si>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</si>
  <si>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</si>
  <si>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</si>
  <si>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</si>
  <si>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</si>
  <si>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</si>
  <si>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</si>
  <si>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</si>
  <si>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</si>
  <si>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</si>
  <si>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</si>
  <si>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</si>
  <si>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</si>
  <si>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</si>
  <si>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</si>
  <si>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</si>
  <si>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</si>
  <si>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</si>
  <si>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</si>
  <si>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</si>
  <si>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</si>
  <si>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</si>
  <si>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</si>
  <si>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</si>
  <si>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</si>
  <si>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</si>
  <si>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</si>
  <si>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</si>
  <si>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</si>
  <si>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</si>
  <si>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</si>
  <si>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</si>
  <si>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</si>
  <si>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</si>
  <si>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</si>
  <si>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</si>
  <si>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</si>
  <si>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</si>
  <si>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</si>
  <si>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</si>
  <si>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</si>
  <si>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</si>
  <si>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</si>
  <si>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</si>
  <si>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</si>
  <si>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</si>
  <si>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</si>
  <si>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</si>
  <si>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</si>
  <si>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</si>
  <si>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</si>
  <si>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</si>
  <si>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</si>
  <si>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</si>
  <si>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</si>
  <si>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</si>
  <si>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</si>
  <si>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</si>
  <si>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</si>
  <si>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</si>
  <si>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</si>
  <si>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</si>
  <si>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</si>
  <si>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</si>
  <si>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</si>
  <si>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</si>
  <si>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</si>
  <si>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</si>
  <si>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</si>
  <si>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</si>
  <si>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</si>
  <si>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</si>
  <si>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</si>
  <si>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</si>
  <si>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</si>
  <si>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</si>
  <si>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</si>
  <si>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</si>
  <si>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</si>
  <si>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</si>
  <si>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</si>
  <si>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</si>
  <si>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</si>
  <si>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</si>
  <si>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</si>
  <si>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</si>
  <si>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</si>
  <si>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</si>
  <si>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</si>
  <si>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</si>
  <si>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</si>
  <si>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</si>
  <si>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</si>
  <si>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</si>
  <si>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</si>
  <si>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</si>
  <si>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</si>
  <si>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</si>
  <si>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</si>
  <si>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</si>
  <si>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</si>
  <si>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</si>
  <si>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</si>
  <si>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</si>
  <si>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</si>
  <si>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</si>
  <si>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</si>
  <si>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</si>
  <si>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</si>
  <si>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</si>
  <si>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</si>
  <si>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</si>
  <si>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</si>
  <si>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</si>
  <si>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</si>
  <si>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</si>
  <si>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</si>
  <si>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</si>
  <si>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</si>
  <si>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</si>
  <si>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</si>
  <si>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</si>
  <si>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</si>
  <si>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</si>
  <si>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</si>
  <si>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</si>
  <si>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</si>
  <si>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</si>
  <si>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</si>
  <si>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</si>
  <si>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</si>
  <si>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</si>
  <si>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</si>
  <si>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</si>
  <si>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</si>
  <si>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</si>
  <si>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</si>
  <si>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</si>
  <si>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</si>
  <si>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</si>
  <si>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</si>
  <si>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</si>
  <si>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</si>
  <si>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</si>
  <si>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</si>
  <si>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</si>
  <si>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</si>
  <si>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</si>
  <si>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</si>
  <si>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</si>
  <si>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</si>
  <si>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</si>
  <si>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</si>
  <si>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</si>
  <si>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</si>
  <si>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</si>
  <si>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</si>
  <si>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</si>
  <si>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</si>
  <si>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</si>
  <si>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</si>
  <si>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</si>
  <si>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</si>
  <si>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</si>
  <si>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</si>
  <si>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</si>
  <si>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</si>
  <si>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</si>
  <si>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</si>
  <si>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</si>
  <si>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</si>
  <si>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</si>
  <si>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</si>
  <si>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</si>
  <si>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</si>
  <si>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</si>
  <si>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</si>
  <si>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</si>
  <si>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</si>
  <si>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</si>
  <si>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</si>
  <si>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</si>
  <si>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</si>
  <si>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</si>
  <si>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</si>
  <si>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</si>
  <si>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</si>
  <si>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</si>
  <si>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</si>
  <si>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</si>
  <si>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</si>
  <si>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</si>
  <si>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</si>
  <si>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</si>
  <si>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</si>
  <si>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</si>
  <si>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</si>
  <si>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</si>
  <si>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</si>
  <si>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</si>
  <si>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</si>
  <si>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</si>
  <si>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</si>
  <si>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</si>
  <si>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</si>
  <si>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</si>
  <si>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</si>
  <si>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</si>
  <si>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</si>
  <si>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</si>
  <si>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</si>
  <si>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</si>
  <si>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</si>
  <si>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</si>
  <si>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</si>
  <si>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</si>
  <si>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</si>
  <si>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</si>
  <si>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</si>
  <si>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</si>
  <si>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</si>
  <si>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</si>
  <si>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</si>
  <si>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</si>
  <si>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</si>
  <si>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</si>
  <si>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</si>
  <si>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</si>
  <si>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</si>
  <si>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</si>
  <si>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</si>
  <si>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</si>
  <si>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</si>
  <si>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</si>
  <si>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</si>
  <si>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</si>
  <si>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</si>
  <si>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</si>
  <si>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</si>
  <si>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</si>
  <si>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</si>
  <si>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</si>
  <si>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</si>
  <si>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</si>
  <si>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</si>
  <si>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</si>
  <si>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</si>
  <si>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</si>
  <si>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</si>
  <si>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</si>
  <si>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</si>
  <si>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</si>
  <si>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</si>
  <si>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</si>
  <si>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</si>
  <si>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</si>
  <si>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</si>
  <si>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</si>
  <si>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</si>
  <si>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</si>
  <si>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</si>
  <si>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</si>
  <si>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</si>
  <si>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</si>
  <si>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</si>
  <si>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</si>
  <si>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</si>
  <si>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</si>
  <si>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</si>
  <si>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</si>
  <si>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</si>
  <si>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</si>
  <si>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</si>
  <si>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</si>
  <si>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</si>
  <si>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</si>
  <si>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</si>
  <si>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</si>
  <si>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</si>
  <si>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</si>
  <si>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</si>
  <si>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</si>
  <si>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</si>
  <si>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</si>
  <si>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</si>
  <si>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</si>
  <si>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</si>
  <si>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</si>
  <si>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</si>
  <si>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</si>
  <si>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</si>
  <si>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</si>
  <si>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</si>
  <si>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</si>
  <si>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</si>
  <si>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</si>
  <si>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</si>
  <si>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</si>
  <si>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</si>
  <si>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</si>
  <si>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</si>
  <si>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</si>
  <si>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</si>
  <si>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</si>
  <si>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</si>
  <si>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</si>
  <si>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</si>
  <si>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</si>
  <si>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</si>
  <si>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</si>
  <si>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</si>
  <si>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</si>
  <si>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</si>
  <si>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</si>
  <si>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</si>
  <si>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</si>
  <si>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</si>
  <si>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</si>
  <si>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</si>
  <si>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</si>
  <si>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</si>
  <si>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</si>
  <si>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</si>
  <si>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</si>
  <si>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</si>
  <si>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</si>
  <si>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</si>
  <si>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</si>
  <si>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</si>
  <si>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</si>
  <si>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</si>
  <si>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</si>
  <si>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</si>
  <si>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</si>
  <si>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</si>
  <si>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</si>
  <si>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</si>
  <si>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</si>
  <si>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</si>
  <si>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</si>
  <si>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</si>
  <si>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</si>
  <si>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</si>
  <si>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</si>
  <si>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</si>
  <si>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</si>
  <si>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</si>
  <si>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</si>
  <si>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</si>
  <si>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</si>
  <si>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</si>
  <si>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</si>
  <si>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</si>
  <si>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</si>
  <si>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</si>
  <si>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</si>
  <si>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</si>
  <si>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</si>
  <si>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</si>
  <si>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</si>
  <si>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</si>
  <si>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</si>
  <si>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</si>
  <si>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</si>
  <si>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</si>
  <si>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</si>
  <si>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</si>
  <si>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</si>
  <si>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</si>
  <si>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</si>
  <si>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</si>
  <si>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</si>
  <si>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</si>
  <si>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</si>
  <si>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</si>
  <si>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</si>
  <si>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</si>
  <si>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</si>
  <si>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</si>
  <si>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</si>
  <si>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</si>
  <si>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</si>
  <si>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</si>
  <si>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</si>
  <si>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</si>
  <si>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</si>
  <si>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</si>
  <si>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</si>
  <si>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</si>
  <si>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</si>
  <si>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</si>
  <si>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</si>
  <si>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</si>
  <si>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</si>
  <si>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</si>
  <si>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</si>
  <si>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</si>
  <si>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</si>
  <si>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</si>
  <si>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</si>
  <si>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</si>
  <si>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</si>
  <si>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</si>
  <si>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</si>
  <si>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</si>
  <si>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</si>
  <si>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</si>
  <si>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</si>
  <si>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</si>
  <si>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</si>
  <si>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</si>
  <si>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</si>
  <si>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</si>
  <si>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</si>
  <si>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</si>
  <si>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</si>
  <si>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</si>
  <si>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</si>
  <si>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</si>
  <si>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</si>
  <si>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</si>
  <si>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</si>
  <si>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</si>
  <si>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</si>
  <si>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</si>
  <si>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</si>
  <si>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</si>
  <si>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</si>
  <si>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</si>
  <si>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</si>
  <si>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</si>
  <si>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</si>
  <si>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</si>
  <si>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</si>
  <si>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</si>
  <si>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</si>
  <si>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</si>
  <si>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</si>
  <si>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</si>
  <si>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</si>
  <si>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</si>
  <si>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</si>
  <si>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</si>
  <si>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</si>
  <si>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</si>
  <si>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</si>
  <si>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</si>
  <si>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</si>
  <si>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</si>
  <si>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</si>
  <si>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</si>
  <si>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</si>
  <si>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</si>
  <si>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</si>
  <si>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</si>
  <si>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</si>
  <si>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</si>
  <si>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</si>
  <si>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</si>
  <si>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</si>
  <si>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</si>
  <si>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</si>
  <si>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</si>
  <si>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</si>
  <si>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</si>
  <si>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</si>
  <si>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</si>
  <si>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</si>
  <si>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</si>
  <si>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</si>
  <si>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</si>
  <si>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</si>
  <si>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</si>
  <si>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</si>
  <si>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</si>
  <si>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</si>
  <si>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</si>
  <si>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</si>
  <si>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</si>
  <si>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</si>
  <si>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</si>
  <si>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</si>
  <si>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</si>
  <si>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</si>
  <si>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</si>
  <si>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</si>
  <si>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</si>
  <si>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</si>
  <si>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</si>
  <si>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</si>
  <si>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</si>
  <si>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</si>
  <si>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</si>
  <si>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</si>
  <si>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</si>
  <si>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</si>
  <si>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</si>
  <si>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</si>
  <si>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</si>
  <si>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</si>
  <si>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</si>
  <si>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</si>
  <si>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</si>
  <si>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</si>
  <si>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</si>
  <si>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</si>
  <si>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</si>
  <si>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</si>
  <si>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</si>
  <si>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</si>
  <si>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</si>
  <si>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</si>
  <si>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</si>
  <si>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</si>
  <si>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</si>
  <si>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</si>
  <si>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</si>
  <si>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</si>
  <si>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</si>
  <si>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</si>
  <si>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</si>
  <si>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</si>
  <si>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</si>
  <si>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</si>
  <si>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</si>
  <si>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</si>
  <si>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</si>
  <si>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</si>
  <si>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</si>
  <si>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</si>
  <si>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</si>
  <si>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</si>
  <si>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</si>
  <si>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</si>
  <si>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</si>
  <si>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</si>
  <si>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</si>
  <si>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</si>
  <si>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</si>
  <si>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</si>
  <si>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</si>
  <si>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</si>
  <si>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</si>
  <si>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</si>
  <si>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</si>
  <si>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</si>
  <si>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</si>
  <si>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</si>
  <si>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</si>
  <si>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</si>
  <si>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</si>
  <si>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</si>
  <si>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</si>
  <si>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</si>
  <si>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</si>
  <si>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</si>
  <si>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</si>
  <si>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</si>
  <si>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</si>
  <si>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</si>
  <si>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</si>
  <si>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</si>
  <si>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</si>
  <si>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</si>
  <si>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</si>
  <si>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</si>
  <si>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</si>
  <si>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</si>
  <si>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</si>
  <si>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</si>
  <si>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</si>
  <si>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</si>
  <si>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</si>
  <si>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</si>
  <si>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</si>
  <si>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</si>
  <si>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</si>
  <si>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</si>
  <si>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</si>
  <si>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</si>
  <si>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</si>
  <si>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</si>
  <si>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</si>
  <si>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</si>
  <si>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</si>
  <si>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</si>
  <si>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</si>
  <si>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</si>
  <si>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</si>
  <si>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</si>
  <si>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</si>
  <si>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</si>
  <si>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</si>
  <si>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</si>
  <si>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</si>
  <si>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</si>
  <si>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</si>
  <si>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</si>
  <si>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</si>
  <si>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</si>
  <si>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</si>
  <si>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</si>
  <si>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</si>
  <si>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</si>
  <si>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</si>
  <si>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</si>
  <si>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</si>
  <si>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</si>
  <si>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</si>
  <si>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</si>
  <si>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</si>
  <si>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</si>
  <si>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</si>
  <si>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</si>
  <si>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</si>
  <si>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</si>
  <si>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</si>
  <si>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</si>
  <si>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</si>
  <si>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</si>
  <si>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</si>
  <si>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</si>
  <si>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</si>
  <si>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</si>
  <si>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</si>
  <si>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</si>
  <si>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</si>
  <si>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</si>
  <si>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</si>
  <si>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</si>
  <si>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</si>
  <si>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</si>
  <si>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</si>
  <si>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</si>
  <si>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</si>
  <si>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</si>
  <si>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</si>
  <si>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</si>
  <si>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</si>
  <si>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</si>
  <si>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</si>
  <si>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</si>
  <si>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</si>
  <si>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</si>
  <si>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</si>
  <si>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</si>
  <si>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</si>
  <si>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</si>
  <si>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</si>
  <si>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</si>
  <si>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</si>
  <si>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</si>
  <si>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</si>
  <si>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</si>
  <si>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</si>
  <si>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</si>
  <si>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</si>
  <si>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</si>
  <si>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</si>
  <si>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</si>
  <si>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</si>
  <si>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</si>
  <si>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</si>
  <si>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</si>
  <si>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</si>
  <si>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</si>
  <si>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</si>
  <si>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</si>
  <si>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</si>
  <si>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</si>
  <si>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</si>
  <si>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</si>
  <si>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</si>
  <si>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</si>
  <si>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</si>
  <si>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</si>
  <si>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</si>
  <si>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</si>
  <si>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</si>
  <si>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</si>
  <si>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</si>
  <si>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</si>
  <si>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</si>
  <si>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</si>
  <si>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</si>
  <si>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</si>
  <si>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</si>
  <si>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</si>
  <si>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</si>
  <si>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</si>
  <si>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</si>
  <si>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</si>
  <si>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</si>
  <si>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</si>
  <si>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</si>
  <si>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</si>
  <si>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</si>
  <si>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</si>
  <si>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</si>
  <si>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</si>
  <si>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</si>
  <si>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</si>
  <si>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</si>
  <si>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</si>
  <si>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</si>
  <si>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</si>
  <si>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</si>
  <si>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</si>
  <si>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</si>
  <si>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</si>
  <si>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</si>
  <si>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</si>
  <si>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</si>
  <si>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</si>
  <si>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</si>
  <si>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</si>
  <si>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</si>
  <si>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</si>
  <si>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</si>
  <si>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</si>
  <si>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</si>
  <si>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</si>
  <si>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</si>
  <si>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</si>
  <si>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</si>
  <si>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</si>
  <si>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</si>
  <si>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</si>
  <si>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</si>
  <si>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</si>
  <si>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</si>
  <si>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</si>
  <si>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</si>
  <si>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</si>
  <si>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</si>
  <si>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</si>
  <si>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</si>
  <si>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</si>
  <si>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</si>
  <si>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</si>
  <si>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</si>
  <si>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</si>
  <si>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</si>
  <si>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</si>
  <si>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</si>
  <si>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</si>
  <si>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</si>
  <si>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</si>
  <si>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</si>
  <si>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</si>
  <si>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</si>
  <si>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</si>
  <si>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</si>
  <si>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</si>
  <si>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</si>
  <si>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</si>
  <si>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</si>
  <si>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</si>
  <si>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</si>
  <si>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</si>
  <si>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</si>
  <si>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</si>
  <si>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</si>
  <si>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</si>
  <si>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</si>
  <si>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</si>
  <si>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</si>
  <si>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</si>
  <si>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</si>
  <si>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</si>
  <si>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</si>
  <si>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</si>
  <si>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</si>
  <si>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</si>
  <si>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</si>
  <si>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</si>
  <si>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</si>
  <si>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</si>
  <si>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</si>
  <si>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</si>
  <si>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</si>
  <si>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</si>
  <si>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</si>
  <si>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</si>
  <si>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</si>
  <si>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</si>
  <si>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</si>
  <si>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</si>
  <si>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</si>
  <si>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</si>
  <si>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</si>
  <si>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</si>
  <si>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</si>
  <si>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</si>
  <si>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</si>
  <si>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</si>
  <si>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</si>
  <si>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</si>
  <si>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</si>
  <si>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</si>
  <si>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</si>
  <si>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</si>
  <si>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</si>
  <si>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</si>
  <si>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</si>
  <si>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</si>
  <si>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</si>
  <si>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</si>
  <si>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</si>
  <si>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</si>
  <si>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</si>
  <si>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</si>
  <si>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</si>
  <si>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</si>
  <si>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</si>
  <si>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</si>
  <si>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</si>
  <si>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</si>
  <si>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</si>
  <si>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</si>
  <si>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</si>
  <si>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</si>
  <si>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</si>
  <si>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</si>
  <si>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</si>
  <si>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</si>
  <si>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</si>
  <si>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</si>
  <si>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</si>
  <si>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</si>
  <si>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</si>
  <si>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</si>
  <si>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</si>
  <si>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</si>
  <si>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</si>
  <si>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</si>
  <si>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</si>
  <si>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</si>
  <si>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</si>
  <si>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</si>
  <si>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</si>
  <si>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</si>
  <si>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</si>
  <si>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</si>
  <si>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</si>
  <si>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</si>
  <si>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</si>
  <si>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</si>
  <si>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</si>
  <si>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</si>
  <si>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</si>
  <si>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</si>
  <si>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</si>
  <si>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</si>
  <si>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</si>
  <si>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</si>
  <si>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</si>
  <si>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</si>
  <si>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</si>
  <si>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</si>
  <si>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</si>
  <si>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</si>
  <si>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</si>
  <si>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</si>
  <si>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</si>
  <si>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</si>
  <si>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</si>
  <si>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</si>
  <si>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</si>
  <si>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</si>
  <si>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</si>
  <si>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</si>
  <si>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</si>
  <si>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</si>
  <si>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</si>
  <si>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</si>
  <si>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</si>
  <si>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</si>
  <si>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</si>
  <si>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</si>
  <si>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</si>
  <si>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</si>
  <si>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</si>
  <si>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</si>
  <si>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</si>
  <si>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</si>
  <si>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</si>
  <si>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</si>
  <si>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</si>
  <si>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</si>
  <si>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</si>
  <si>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</si>
  <si>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</si>
  <si>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</si>
  <si>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</si>
  <si>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</si>
  <si>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</si>
  <si>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</si>
  <si>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</si>
  <si>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</si>
  <si>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</si>
  <si>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</si>
  <si>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</si>
  <si>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</si>
  <si>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</si>
  <si>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</si>
  <si>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</si>
  <si>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</si>
  <si>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</si>
  <si>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</si>
  <si>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</si>
  <si>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</si>
  <si>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</si>
  <si>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</si>
  <si>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</si>
  <si>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</si>
  <si>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</si>
  <si>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</si>
  <si>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</si>
  <si>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</si>
  <si>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</si>
  <si>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</si>
  <si>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</si>
  <si>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</si>
  <si>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</si>
  <si>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</si>
  <si>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</si>
  <si>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</si>
  <si>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</si>
  <si>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</si>
  <si>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</si>
  <si>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</si>
  <si>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</si>
  <si>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</si>
  <si>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</si>
  <si>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</si>
  <si>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</si>
  <si>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</si>
  <si>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</si>
  <si>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</si>
  <si>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</si>
  <si>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</si>
  <si>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</si>
  <si>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</si>
  <si>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</si>
  <si>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</si>
  <si>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</si>
  <si>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</si>
  <si>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</si>
  <si>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</si>
  <si>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</si>
  <si>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</si>
  <si>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</si>
  <si>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</si>
  <si>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</si>
  <si>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</si>
  <si>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</si>
  <si>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</si>
  <si>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</si>
  <si>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</si>
  <si>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</si>
  <si>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</si>
  <si>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</si>
  <si>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</si>
  <si>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</si>
  <si>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</si>
  <si>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</si>
  <si>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</si>
  <si>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</si>
  <si>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</si>
  <si>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</si>
  <si>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</si>
  <si>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</si>
  <si>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</si>
  <si>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</si>
  <si>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</si>
  <si>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</si>
  <si>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</si>
  <si>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</si>
  <si>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</si>
  <si>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</si>
  <si>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</si>
  <si>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</si>
  <si>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</si>
  <si>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</si>
  <si>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</si>
  <si>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</si>
  <si>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</si>
  <si>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</si>
  <si>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</si>
  <si>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</si>
  <si>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</si>
  <si>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</si>
  <si>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</si>
  <si>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</si>
  <si>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</si>
  <si>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</si>
  <si>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</si>
  <si>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</si>
  <si>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</si>
  <si>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</si>
  <si>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</si>
  <si>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</si>
  <si>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</si>
  <si>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</si>
  <si>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</si>
  <si>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</si>
  <si>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</si>
  <si>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</si>
  <si>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</si>
  <si>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</si>
  <si>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</si>
  <si>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</si>
  <si>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</si>
  <si>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</si>
  <si>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</si>
  <si>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</si>
  <si>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</si>
  <si>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</si>
  <si>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</si>
  <si>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</si>
  <si>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</si>
  <si>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</si>
  <si>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</si>
  <si>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</si>
  <si>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</si>
  <si>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</si>
  <si>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</si>
  <si>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</si>
  <si>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</si>
  <si>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</si>
  <si>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</si>
  <si>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</si>
  <si>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</si>
  <si>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</si>
  <si>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</si>
  <si>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</si>
  <si>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</si>
  <si>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</si>
  <si>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</si>
  <si>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</si>
  <si>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</si>
  <si>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</si>
  <si>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</si>
  <si>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</si>
  <si>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</si>
  <si>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</si>
  <si>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</si>
  <si>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</si>
  <si>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</si>
  <si>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</si>
  <si>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</si>
  <si>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</si>
  <si>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</si>
  <si>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</si>
  <si>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</si>
  <si>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</si>
  <si>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</si>
  <si>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</si>
  <si>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</si>
  <si>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</si>
  <si>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</si>
  <si>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</si>
  <si>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</si>
  <si>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</si>
  <si>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</si>
  <si>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</si>
  <si>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</si>
  <si>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</si>
  <si>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</si>
  <si>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</si>
  <si>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</si>
  <si>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</si>
  <si>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</si>
  <si>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</si>
  <si>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</si>
  <si>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</si>
  <si>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</si>
  <si>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</si>
  <si>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</si>
  <si>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</si>
  <si>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</si>
  <si>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</si>
  <si>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</si>
  <si>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</si>
  <si>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</si>
  <si>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</si>
  <si>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</si>
  <si>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</si>
  <si>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</si>
  <si>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</si>
  <si>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</si>
  <si>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</si>
  <si>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</si>
  <si>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</si>
  <si>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</si>
  <si>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</si>
  <si>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</si>
  <si>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</si>
  <si>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</si>
  <si>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</si>
  <si>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</si>
  <si>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</si>
  <si>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</si>
  <si>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</si>
  <si>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</si>
  <si>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</si>
  <si>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</si>
  <si>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</si>
  <si>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</si>
  <si>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</si>
  <si>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</si>
  <si>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</si>
  <si>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</si>
  <si>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</si>
  <si>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</si>
  <si>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</si>
  <si>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</si>
  <si>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</si>
  <si>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</si>
  <si>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</si>
  <si>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</si>
  <si>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</si>
  <si>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</si>
  <si>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</si>
  <si>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</si>
  <si>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</si>
  <si>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</si>
  <si>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</si>
  <si>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</si>
  <si>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</si>
  <si>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</si>
  <si>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</si>
  <si>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</si>
  <si>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</si>
  <si>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</si>
  <si>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</si>
  <si>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</si>
  <si>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</si>
  <si>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</si>
  <si>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</si>
  <si>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</si>
  <si>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</si>
  <si>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</si>
  <si>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</si>
  <si>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</si>
  <si>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</si>
  <si>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</si>
  <si>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</si>
  <si>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</si>
  <si>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</si>
  <si>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</si>
  <si>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</si>
  <si>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</si>
  <si>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</si>
  <si>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</si>
  <si>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</si>
  <si>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</si>
  <si>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</si>
  <si>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</si>
  <si>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</si>
  <si>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</si>
  <si>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</si>
  <si>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</si>
  <si>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</si>
  <si>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</si>
  <si>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</si>
  <si>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</si>
  <si>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</si>
  <si>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</si>
  <si>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</si>
  <si>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</si>
  <si>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</si>
  <si>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</si>
  <si>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</si>
  <si>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</si>
  <si>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</si>
  <si>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</si>
  <si>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</si>
  <si>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</si>
  <si>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</si>
  <si>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</si>
  <si>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</si>
  <si>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</si>
  <si>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</si>
  <si>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</si>
  <si>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</si>
  <si>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</si>
  <si>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</si>
  <si>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</si>
  <si>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</si>
  <si>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</si>
  <si>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</si>
  <si>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</si>
  <si>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</si>
  <si>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</si>
  <si>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</si>
  <si>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</si>
  <si>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</si>
  <si>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</si>
  <si>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</si>
  <si>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</si>
  <si>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</si>
  <si>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</si>
  <si>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</si>
  <si>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</si>
  <si>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</si>
  <si>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</si>
  <si>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</si>
  <si>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</si>
  <si>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</si>
  <si>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</si>
  <si>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</si>
  <si>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</si>
  <si>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</si>
  <si>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</si>
  <si>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</si>
  <si>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</si>
  <si>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</si>
  <si>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</si>
  <si>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</si>
  <si>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</si>
  <si>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</si>
  <si>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</si>
  <si>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</si>
  <si>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</si>
  <si>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</si>
  <si>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</si>
  <si>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</si>
  <si>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</si>
  <si>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</si>
  <si>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</si>
  <si>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</si>
  <si>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</si>
  <si>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</si>
  <si>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</si>
  <si>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</si>
  <si>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</si>
  <si>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</si>
  <si>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</si>
  <si>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</si>
  <si>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</si>
  <si>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</si>
  <si>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</si>
  <si>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</si>
  <si>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</si>
  <si>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</si>
  <si>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</si>
  <si>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</si>
  <si>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</si>
  <si>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</si>
  <si>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</si>
  <si>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</si>
  <si>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</si>
  <si>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</si>
  <si>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</si>
  <si>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</si>
  <si>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</si>
  <si>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</si>
  <si>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</si>
  <si>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</si>
  <si>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</si>
  <si>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</si>
  <si>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</si>
  <si>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</si>
  <si>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</si>
  <si>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</si>
  <si>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</si>
  <si>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</si>
  <si>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</si>
  <si>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</si>
  <si>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</si>
  <si>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</si>
  <si>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</si>
  <si>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</si>
  <si>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</si>
  <si>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</si>
  <si>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</si>
  <si>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</si>
  <si>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</si>
  <si>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</si>
  <si>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</si>
  <si>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</si>
  <si>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</si>
  <si>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</si>
  <si>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</si>
  <si>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</si>
  <si>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</si>
  <si>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</si>
  <si>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</si>
  <si>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</si>
  <si>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</si>
  <si>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</si>
  <si>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</si>
  <si>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</si>
  <si>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</si>
  <si>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</si>
  <si>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</si>
  <si>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</si>
  <si>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</si>
  <si>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</si>
  <si>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</si>
  <si>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</si>
  <si>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</si>
  <si>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</si>
  <si>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</si>
  <si>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</si>
  <si>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</si>
  <si>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</si>
  <si>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</si>
  <si>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</si>
  <si>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</si>
  <si>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</si>
  <si>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</si>
  <si>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</si>
  <si>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</si>
  <si>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</si>
  <si>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</si>
  <si>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</si>
  <si>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</si>
  <si>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</si>
  <si>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</si>
  <si>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</si>
  <si>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</si>
  <si>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</si>
  <si>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</si>
  <si>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</si>
  <si>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</si>
  <si>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</si>
  <si>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</si>
  <si>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</si>
  <si>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</si>
  <si>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</si>
  <si>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</si>
  <si>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</si>
  <si>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</si>
  <si>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</si>
  <si>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</si>
  <si>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</si>
  <si>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</si>
  <si>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</si>
  <si>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</si>
  <si>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</si>
  <si>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</si>
  <si>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</si>
  <si>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</si>
  <si>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</si>
  <si>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</si>
  <si>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</si>
  <si>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</si>
  <si>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</si>
  <si>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</si>
  <si>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</si>
  <si>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</si>
  <si>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</si>
  <si>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</si>
  <si>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</si>
  <si>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</si>
  <si>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</si>
  <si>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</si>
  <si>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</si>
  <si>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</si>
  <si>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</si>
  <si>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</si>
  <si>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</si>
  <si>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</si>
  <si>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</si>
  <si>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</si>
  <si>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</si>
  <si>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</si>
  <si>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</si>
  <si>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</si>
  <si>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</si>
  <si>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</si>
  <si>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</si>
  <si>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</si>
  <si>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</si>
  <si>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</si>
  <si>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</si>
  <si>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</si>
  <si>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</si>
  <si>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</si>
  <si>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</si>
  <si>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</si>
  <si>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</si>
  <si>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</si>
  <si>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</si>
  <si>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</si>
  <si>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</si>
  <si>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</si>
  <si>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</si>
  <si>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</si>
  <si>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</si>
  <si>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</si>
  <si>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</si>
  <si>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</si>
  <si>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</si>
  <si>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</si>
  <si>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</si>
  <si>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</si>
  <si>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</si>
  <si>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</si>
  <si>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</si>
  <si>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</si>
  <si>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</si>
  <si>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</si>
  <si>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</si>
  <si>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</si>
  <si>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</si>
  <si>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</si>
  <si>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</si>
  <si>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</si>
  <si>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</si>
  <si>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</si>
  <si>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</si>
  <si>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</si>
  <si>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</si>
  <si>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</si>
  <si>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</si>
  <si>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</si>
  <si>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</si>
  <si>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</si>
  <si>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</si>
  <si>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</si>
  <si>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</si>
  <si>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</si>
  <si>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</si>
  <si>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</si>
  <si>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</si>
  <si>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</si>
  <si>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</si>
  <si>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</si>
  <si>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</si>
  <si>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</si>
  <si>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</si>
  <si>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</si>
  <si>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</si>
  <si>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</si>
  <si>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</si>
  <si>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</si>
  <si>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</si>
  <si>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</si>
  <si>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</si>
  <si>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</si>
  <si>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</si>
  <si>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</si>
  <si>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</si>
  <si>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</si>
  <si>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</si>
  <si>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</si>
  <si>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</si>
  <si>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</si>
  <si>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</si>
  <si>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</si>
  <si>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</si>
  <si>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</si>
  <si>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</si>
  <si>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</si>
  <si>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</si>
  <si>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</si>
  <si>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</si>
  <si>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</si>
  <si>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</si>
  <si>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</si>
  <si>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</si>
  <si>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</si>
  <si>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</si>
  <si>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</si>
  <si>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</si>
  <si>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</si>
  <si>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</si>
  <si>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</si>
  <si>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</si>
  <si>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</si>
  <si>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</si>
  <si>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</si>
  <si>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</si>
  <si>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</si>
  <si>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</si>
  <si>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</si>
  <si>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</si>
  <si>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</si>
  <si>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</si>
  <si>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</si>
  <si>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</si>
  <si>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</si>
  <si>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</si>
  <si>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</si>
  <si>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</si>
  <si>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</si>
  <si>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</si>
  <si>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</si>
  <si>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</si>
  <si>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</si>
  <si>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</si>
  <si>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</si>
  <si>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</si>
  <si>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</si>
  <si>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</si>
  <si>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</si>
  <si>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</si>
  <si>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</si>
  <si>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</si>
  <si>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</si>
  <si>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</si>
  <si>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</si>
  <si>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</si>
  <si>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</si>
  <si>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</si>
  <si>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</si>
  <si>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</si>
  <si>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</si>
  <si>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</si>
  <si>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</si>
  <si>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</si>
  <si>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</si>
  <si>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</si>
  <si>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</si>
  <si>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</si>
  <si>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</si>
  <si>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</si>
  <si>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</si>
  <si>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</si>
  <si>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</si>
  <si>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</si>
  <si>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</si>
  <si>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</si>
  <si>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</si>
  <si>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</si>
  <si>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</si>
  <si>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</si>
  <si>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</si>
  <si>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</si>
  <si>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</si>
  <si>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</si>
  <si>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</si>
  <si>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</si>
  <si>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</si>
  <si>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</si>
  <si>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</si>
  <si>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</si>
  <si>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</si>
  <si>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</si>
  <si>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</si>
  <si>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</si>
  <si>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</si>
  <si>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</si>
  <si>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</si>
  <si>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</si>
  <si>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</si>
  <si>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</si>
  <si>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</si>
  <si>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</si>
  <si>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</si>
  <si>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</si>
  <si>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</si>
  <si>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</si>
  <si>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</si>
  <si>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</si>
  <si>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</si>
  <si>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</si>
  <si>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</si>
  <si>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</si>
  <si>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</si>
  <si>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</si>
  <si>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</si>
  <si>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</si>
  <si>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</si>
  <si>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</si>
  <si>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</si>
  <si>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</si>
  <si>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</si>
  <si>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</si>
  <si>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</si>
  <si>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</si>
  <si>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</si>
  <si>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</si>
  <si>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</si>
  <si>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</si>
  <si>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</si>
  <si>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</si>
  <si>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</si>
  <si>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</si>
  <si>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</si>
  <si>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</si>
  <si>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</si>
  <si>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</si>
  <si>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</si>
  <si>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</si>
  <si>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</si>
  <si>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</si>
  <si>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</si>
  <si>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</si>
  <si>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</si>
  <si>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</si>
  <si>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</si>
  <si>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</si>
  <si>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</si>
  <si>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</si>
  <si>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</si>
  <si>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</si>
  <si>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</si>
  <si>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</si>
  <si>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</si>
  <si>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</si>
  <si>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</si>
  <si>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</si>
  <si>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</si>
  <si>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</si>
  <si>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</si>
  <si>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</si>
  <si>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</si>
  <si>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</si>
  <si>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</si>
  <si>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</si>
  <si>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</si>
  <si>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</si>
  <si>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</si>
  <si>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</si>
  <si>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</si>
  <si>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</si>
  <si>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</si>
  <si>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</si>
  <si>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</si>
  <si>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</si>
  <si>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</si>
  <si>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</si>
  <si>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</si>
  <si>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</si>
  <si>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</si>
  <si>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</si>
  <si>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</si>
  <si>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</si>
  <si>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</si>
  <si>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</si>
  <si>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</si>
  <si>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</si>
  <si>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</si>
  <si>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</si>
  <si>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</si>
  <si>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</si>
  <si>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</si>
  <si>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</si>
  <si>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</si>
  <si>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</si>
  <si>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</si>
  <si>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</si>
  <si>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</si>
  <si>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</si>
  <si>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</si>
  <si>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</si>
  <si>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</si>
  <si>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</si>
  <si>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</si>
  <si>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</si>
  <si>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</si>
  <si>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</si>
  <si>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</si>
  <si>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</si>
  <si>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</si>
  <si>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</si>
  <si>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</si>
  <si>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</si>
  <si>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</si>
  <si>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</si>
  <si>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</si>
  <si>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</si>
  <si>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</si>
  <si>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</si>
  <si>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</si>
  <si>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</si>
  <si>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</si>
  <si>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</si>
  <si>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</si>
  <si>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</si>
  <si>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</si>
  <si>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</si>
  <si>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</si>
  <si>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</si>
  <si>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</si>
  <si>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</si>
  <si>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</si>
  <si>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</si>
  <si>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</si>
  <si>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</si>
  <si>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</si>
  <si>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</si>
  <si>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</si>
  <si>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</si>
  <si>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</si>
  <si>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</si>
  <si>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</si>
  <si>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</si>
  <si>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</si>
  <si>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</si>
  <si>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</si>
  <si>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</si>
  <si>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</si>
  <si>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</si>
  <si>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</si>
  <si>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</si>
  <si>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</si>
  <si>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</si>
  <si>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</si>
  <si>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</si>
  <si>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</si>
  <si>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</si>
  <si>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</si>
  <si>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</si>
  <si>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</si>
  <si>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</si>
  <si>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</si>
  <si>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</si>
  <si>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</si>
  <si>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</si>
  <si>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</si>
  <si>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</si>
  <si>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</si>
  <si>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</si>
  <si>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</si>
  <si>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</si>
  <si>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</si>
  <si>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</si>
  <si>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</si>
  <si>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</si>
  <si>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</si>
  <si>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</si>
  <si>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</si>
  <si>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</si>
  <si>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</si>
  <si>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</si>
  <si>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</si>
  <si>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</si>
  <si>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</si>
  <si>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</si>
  <si>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</si>
  <si>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</si>
  <si>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</si>
  <si>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</si>
  <si>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</si>
  <si>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</si>
  <si>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</si>
  <si>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</si>
  <si>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</si>
  <si>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</si>
  <si>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</si>
  <si>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</si>
  <si>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</si>
  <si>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</si>
  <si>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</si>
  <si>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</si>
  <si>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</si>
  <si>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</si>
  <si>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</si>
  <si>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</si>
  <si>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</si>
  <si>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</si>
  <si>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</si>
  <si>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</si>
  <si>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</si>
  <si>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</si>
  <si>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</si>
  <si>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</si>
  <si>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</si>
  <si>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</si>
  <si>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</si>
  <si>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</si>
  <si>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</si>
  <si>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</si>
  <si>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</si>
  <si>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</si>
  <si>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</si>
  <si>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</si>
  <si>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</si>
  <si>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</si>
  <si>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</si>
  <si>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</si>
  <si>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</si>
  <si>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</si>
  <si>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</si>
  <si>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</si>
  <si>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</si>
  <si>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</si>
  <si>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</si>
  <si>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</si>
  <si>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</si>
  <si>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</si>
  <si>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</si>
  <si>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</si>
  <si>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</si>
  <si>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</si>
  <si>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</si>
  <si>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</si>
  <si>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</si>
  <si>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</si>
  <si>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</si>
  <si>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</si>
  <si>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</si>
  <si>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</si>
  <si>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</si>
  <si>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</si>
  <si>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</si>
  <si>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</si>
  <si>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</si>
  <si>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</si>
  <si>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</si>
  <si>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</si>
  <si>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</si>
  <si>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</si>
  <si>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</si>
  <si>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</si>
  <si>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</si>
  <si>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</si>
  <si>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</si>
  <si>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</si>
  <si>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</si>
  <si>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</si>
  <si>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</si>
  <si>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</si>
  <si>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</si>
  <si>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</si>
  <si>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</si>
  <si>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</si>
  <si>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</si>
  <si>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</si>
  <si>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</si>
  <si>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</si>
  <si>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</si>
  <si>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</si>
  <si>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</si>
  <si>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</si>
  <si>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</si>
  <si>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</si>
  <si>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</si>
  <si>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</si>
  <si>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</si>
  <si>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</si>
  <si>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</si>
  <si>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</si>
  <si>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</si>
  <si>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</si>
  <si>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</si>
  <si>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</si>
  <si>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</si>
  <si>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</si>
  <si>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</si>
  <si>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</si>
  <si>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</si>
  <si>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</si>
  <si>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</si>
  <si>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</si>
  <si>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</si>
  <si>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</si>
  <si>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</si>
  <si>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</si>
  <si>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</si>
  <si>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</si>
  <si>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</si>
  <si>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</si>
  <si>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</si>
  <si>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</si>
  <si>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</si>
  <si>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</si>
  <si>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</si>
  <si>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</si>
  <si>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</si>
  <si>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</si>
  <si>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</si>
  <si>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</si>
  <si>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</si>
  <si>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</si>
  <si>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</si>
  <si>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</si>
  <si>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</si>
  <si>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</si>
  <si>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</si>
  <si>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</si>
  <si>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</si>
  <si>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</si>
  <si>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</si>
  <si>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</si>
  <si>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</si>
  <si>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</si>
  <si>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</si>
  <si>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</si>
  <si>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</si>
  <si>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</si>
  <si>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</si>
  <si>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</si>
  <si>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</si>
  <si>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</si>
  <si>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</si>
  <si>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</si>
  <si>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</si>
  <si>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</si>
  <si>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</si>
  <si>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</si>
  <si>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</si>
  <si>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</si>
  <si>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</si>
  <si>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</si>
  <si>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</si>
  <si>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</si>
  <si>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</si>
  <si>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</si>
  <si>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</si>
  <si>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</si>
  <si>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</si>
  <si>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</si>
  <si>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</si>
  <si>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</si>
  <si>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</si>
  <si>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</si>
  <si>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</si>
  <si>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</si>
  <si>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</si>
  <si>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</si>
  <si>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</si>
  <si>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</si>
  <si>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</si>
  <si>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</si>
  <si>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</si>
  <si>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</si>
  <si>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</si>
  <si>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</si>
  <si>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</si>
  <si>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</si>
  <si>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</si>
  <si>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</si>
  <si>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</si>
  <si>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</si>
  <si>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</si>
  <si>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</si>
  <si>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</si>
  <si>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</si>
  <si>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</si>
  <si>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</si>
  <si>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</si>
  <si>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</si>
  <si>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</si>
  <si>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</si>
  <si>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</si>
  <si>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</si>
  <si>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</si>
  <si>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</si>
  <si>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</si>
  <si>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</si>
  <si>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</si>
  <si>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</si>
  <si>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</si>
  <si>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</si>
  <si>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</si>
  <si>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</si>
  <si>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</si>
  <si>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</si>
  <si>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</si>
  <si>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</si>
  <si>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</si>
  <si>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</si>
  <si>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</si>
  <si>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</si>
  <si>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</si>
  <si>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</si>
  <si>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</si>
  <si>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</si>
  <si>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</si>
  <si>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</si>
  <si>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</si>
  <si>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</si>
  <si>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</si>
  <si>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</si>
  <si>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</si>
  <si>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</si>
  <si>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</si>
  <si>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</si>
  <si>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</si>
  <si>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</si>
  <si>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</si>
  <si>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</si>
  <si>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</si>
  <si>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</si>
  <si>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</si>
  <si>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</si>
  <si>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</si>
  <si>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</si>
  <si>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</si>
  <si>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</si>
  <si>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</si>
  <si>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</si>
  <si>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</si>
  <si>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</si>
  <si>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</si>
  <si>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</si>
  <si>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</si>
  <si>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</si>
  <si>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</si>
  <si>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</si>
  <si>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</si>
  <si>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</si>
  <si>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</si>
  <si>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</si>
  <si>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</si>
  <si>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</si>
  <si>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</si>
  <si>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</si>
  <si>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</si>
  <si>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</si>
  <si>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</si>
  <si>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</si>
  <si>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</si>
  <si>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</si>
  <si>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</si>
  <si>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</si>
  <si>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</si>
  <si>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</si>
  <si>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</si>
  <si>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</si>
  <si>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</si>
  <si>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</si>
  <si>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</si>
  <si>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</si>
  <si>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</si>
  <si>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</si>
  <si>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</si>
  <si>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</si>
  <si>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</si>
  <si>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</si>
  <si>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</si>
  <si>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</si>
  <si>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</si>
  <si>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</si>
  <si>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</si>
  <si>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</si>
  <si>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</si>
  <si>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</si>
  <si>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</si>
  <si>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</si>
  <si>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</si>
  <si>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</si>
  <si>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</si>
  <si>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</si>
  <si>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</si>
  <si>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</si>
  <si>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</si>
  <si>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</si>
  <si>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</si>
  <si>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</si>
  <si>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</si>
  <si>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</si>
  <si>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</si>
  <si>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</si>
  <si>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</si>
  <si>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</si>
  <si>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</si>
  <si>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</si>
  <si>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</si>
  <si>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</si>
  <si>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</si>
  <si>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</si>
  <si>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</si>
  <si>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</si>
  <si>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</si>
  <si>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</si>
  <si>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</si>
  <si>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</si>
  <si>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</si>
  <si>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</si>
  <si>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</si>
  <si>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</si>
  <si>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</si>
  <si>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</si>
  <si>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</si>
  <si>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</si>
  <si>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</si>
  <si>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</si>
  <si>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</si>
  <si>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</si>
  <si>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</si>
  <si>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</si>
  <si>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</si>
  <si>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</si>
  <si>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</si>
  <si>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</si>
  <si>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</si>
  <si>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</si>
  <si>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</si>
  <si>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</si>
  <si>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</si>
  <si>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</si>
  <si>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</si>
  <si>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</si>
  <si>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</si>
  <si>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</si>
  <si>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</si>
  <si>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</si>
  <si>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</si>
  <si>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</si>
  <si>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</si>
  <si>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</si>
  <si>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</si>
  <si>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</si>
  <si>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</si>
  <si>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</si>
  <si>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</si>
  <si>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</si>
  <si>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</si>
  <si>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</si>
  <si>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</si>
  <si>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</si>
  <si>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</si>
  <si>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</si>
  <si>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</si>
  <si>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</si>
  <si>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</si>
  <si>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</si>
  <si>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</si>
  <si>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</si>
  <si>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</si>
  <si>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</si>
  <si>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</si>
  <si>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</si>
  <si>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</si>
  <si>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</si>
  <si>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</si>
  <si>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</si>
  <si>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</si>
  <si>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</si>
  <si>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</si>
  <si>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</si>
  <si>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</si>
  <si>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</si>
  <si>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</si>
  <si>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</si>
  <si>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</si>
  <si>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</si>
  <si>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</si>
  <si>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</si>
  <si>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</si>
  <si>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</si>
  <si>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</si>
  <si>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</si>
  <si>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</si>
  <si>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</si>
  <si>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</si>
  <si>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</si>
  <si>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</si>
  <si>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</si>
  <si>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</si>
  <si>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</si>
  <si>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</si>
  <si>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</si>
  <si>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</si>
  <si>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</si>
  <si>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</si>
  <si>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</si>
  <si>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</si>
  <si>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</si>
  <si>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</si>
  <si>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</si>
  <si>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</si>
  <si>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</si>
  <si>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</si>
  <si>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</si>
  <si>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</si>
  <si>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</si>
  <si>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</si>
  <si>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</si>
  <si>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</si>
  <si>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</si>
  <si>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</si>
  <si>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</si>
  <si>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</si>
  <si>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</si>
  <si>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</si>
  <si>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</si>
  <si>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</si>
  <si>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</si>
  <si>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</si>
  <si>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</si>
  <si>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</si>
  <si>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</si>
  <si>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</si>
  <si>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</si>
  <si>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</si>
  <si>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</si>
  <si>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</si>
  <si>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</si>
  <si>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</si>
  <si>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</si>
  <si>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</si>
  <si>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</si>
  <si>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</si>
  <si>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</si>
  <si>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</si>
  <si>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</si>
  <si>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</si>
  <si>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</si>
  <si>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</si>
  <si>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</si>
  <si>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</si>
  <si>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</si>
  <si>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</si>
  <si>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</si>
  <si>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</si>
  <si>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</si>
  <si>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</si>
  <si>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</si>
  <si>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</si>
  <si>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</si>
  <si>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</si>
  <si>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</si>
  <si>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</si>
  <si>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</si>
  <si>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</si>
  <si>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</si>
  <si>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</si>
  <si>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</si>
  <si>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</si>
  <si>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</si>
  <si>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</si>
  <si>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</si>
  <si>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</si>
  <si>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</si>
  <si>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</si>
  <si>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</si>
  <si>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</si>
  <si>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</si>
  <si>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</si>
  <si>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</si>
  <si>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</si>
  <si>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</si>
  <si>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</si>
  <si>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</si>
  <si>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</si>
  <si>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</si>
  <si>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</si>
  <si>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</si>
  <si>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</si>
  <si>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</si>
  <si>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</si>
  <si>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</si>
  <si>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</si>
  <si>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</si>
  <si>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</si>
  <si>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</si>
  <si>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</si>
  <si>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</si>
  <si>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</si>
  <si>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</si>
  <si>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</si>
  <si>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</si>
  <si>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</si>
  <si>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</si>
  <si>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</si>
  <si>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</si>
  <si>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</si>
  <si>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</si>
  <si>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</si>
  <si>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</si>
  <si>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</si>
  <si>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</si>
  <si>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</si>
  <si>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</si>
  <si>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</si>
  <si>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</si>
  <si>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</si>
  <si>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</si>
  <si>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</si>
  <si>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</si>
  <si>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</si>
  <si>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</si>
  <si>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</si>
  <si>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</si>
  <si>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</si>
  <si>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</si>
  <si>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</si>
  <si>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</si>
  <si>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</si>
  <si>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</si>
  <si>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</si>
  <si>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</si>
  <si>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</si>
  <si>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</si>
  <si>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</si>
  <si>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</si>
  <si>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</si>
  <si>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</si>
  <si>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</si>
  <si>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</si>
  <si>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</si>
  <si>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</si>
  <si>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</si>
  <si>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</si>
  <si>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</si>
  <si>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</si>
  <si>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</si>
  <si>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</si>
  <si>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</si>
  <si>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</si>
  <si>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</si>
  <si>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</si>
  <si>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</si>
  <si>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</si>
  <si>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</si>
  <si>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</si>
  <si>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</si>
  <si>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</si>
  <si>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</si>
  <si>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</si>
  <si>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</si>
  <si>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</si>
  <si>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</si>
  <si>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</si>
  <si>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</si>
  <si>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</si>
  <si>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</si>
  <si>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</si>
  <si>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</si>
  <si>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</si>
  <si>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</si>
  <si>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</si>
  <si>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</si>
  <si>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</si>
  <si>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</si>
  <si>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</si>
  <si>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</si>
  <si>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</si>
  <si>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</si>
  <si>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</si>
  <si>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</si>
  <si>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</si>
  <si>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</si>
  <si>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</si>
  <si>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</si>
  <si>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</si>
  <si>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</si>
  <si>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</si>
  <si>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</si>
  <si>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</si>
  <si>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</si>
  <si>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</si>
  <si>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</si>
  <si>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</si>
  <si>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</si>
  <si>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</si>
  <si>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</si>
  <si>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</si>
  <si>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</si>
  <si>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</si>
  <si>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</si>
  <si>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</si>
  <si>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</si>
  <si>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</si>
  <si>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</si>
  <si>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</si>
  <si>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</si>
  <si>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</si>
  <si>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</si>
  <si>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</si>
  <si>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</si>
  <si>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</si>
  <si>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</si>
  <si>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</si>
  <si>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</si>
  <si>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</si>
  <si>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</si>
  <si>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</si>
  <si>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</si>
  <si>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</si>
  <si>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</si>
  <si>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</si>
  <si>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</si>
  <si>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</si>
  <si>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</si>
  <si>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</si>
  <si>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</si>
  <si>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</si>
  <si>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</si>
  <si>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</si>
  <si>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</si>
  <si>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</si>
  <si>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</si>
  <si>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</si>
  <si>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</si>
  <si>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</si>
  <si>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</si>
  <si>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</si>
  <si>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</si>
  <si>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</si>
  <si>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</si>
  <si>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</si>
  <si>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</si>
  <si>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</si>
  <si>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</si>
  <si>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</si>
  <si>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</si>
  <si>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</si>
  <si>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</si>
  <si>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</si>
  <si>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</si>
  <si>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</si>
  <si>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</si>
  <si>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</si>
  <si>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</si>
  <si>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</si>
  <si>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</si>
  <si>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</si>
  <si>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</si>
  <si>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</si>
  <si>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</si>
  <si>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</si>
  <si>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</si>
  <si>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</si>
  <si>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</si>
  <si>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</si>
  <si>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</si>
  <si>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</si>
  <si>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</si>
  <si>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</si>
  <si>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</si>
  <si>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</si>
  <si>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</si>
  <si>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</si>
  <si>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</si>
  <si>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</si>
  <si>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</si>
  <si>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</si>
  <si>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</si>
  <si>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</si>
  <si>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</si>
  <si>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</si>
  <si>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</si>
  <si>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</si>
  <si>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</si>
  <si>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</si>
  <si>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</si>
  <si>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</si>
  <si>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</si>
  <si>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</si>
  <si>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</si>
  <si>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</si>
  <si>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</si>
  <si>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</si>
  <si>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</si>
  <si>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</si>
  <si>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</si>
  <si>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</si>
  <si>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</si>
  <si>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</si>
  <si>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</si>
  <si>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</si>
  <si>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</si>
  <si>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</si>
  <si>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</si>
  <si>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</si>
  <si>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</si>
  <si>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</si>
  <si>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</si>
  <si>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</si>
  <si>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</si>
  <si>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</si>
  <si>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</si>
  <si>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</si>
  <si>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</si>
  <si>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</si>
  <si>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</si>
  <si>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</si>
  <si>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</si>
  <si>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</si>
  <si>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</si>
  <si>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</si>
  <si>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</si>
  <si>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</si>
  <si>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</si>
  <si>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</si>
  <si>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</si>
  <si>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</si>
  <si>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</si>
  <si>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</si>
  <si>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</si>
  <si>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</si>
  <si>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</si>
  <si>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</si>
  <si>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</si>
  <si>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</si>
  <si>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</si>
  <si>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</si>
  <si>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</si>
  <si>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</si>
  <si>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</si>
  <si>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</si>
  <si>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</si>
  <si>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</si>
  <si>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</si>
  <si>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</si>
  <si>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</si>
  <si>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</si>
  <si>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</si>
  <si>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</si>
  <si>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</si>
  <si>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</si>
  <si>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</si>
  <si>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</si>
  <si>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</si>
  <si>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</si>
  <si>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</si>
  <si>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</si>
  <si>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</si>
  <si>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</si>
  <si>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</si>
  <si>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</si>
  <si>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</si>
  <si>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</si>
  <si>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</si>
  <si>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</si>
  <si>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</si>
  <si>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</si>
  <si>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</si>
  <si>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</si>
  <si>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</si>
  <si>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</si>
  <si>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</si>
  <si>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</si>
  <si>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</si>
  <si>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</si>
  <si>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</si>
  <si>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</si>
  <si>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</si>
  <si>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</si>
  <si>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</si>
  <si>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</si>
  <si>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</si>
  <si>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</si>
  <si>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</si>
  <si>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</si>
  <si>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</si>
  <si>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</si>
  <si>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</si>
  <si>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</si>
  <si>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</si>
  <si>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</si>
  <si>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</si>
  <si>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</si>
  <si>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</si>
  <si>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</si>
  <si>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</si>
  <si>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</si>
  <si>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</si>
  <si>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</si>
  <si>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</si>
  <si>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</si>
  <si>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</si>
  <si>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</si>
  <si>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</si>
  <si>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</si>
  <si>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</si>
  <si>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</si>
  <si>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</si>
  <si>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</si>
  <si>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</si>
  <si>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</si>
  <si>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</si>
  <si>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</si>
  <si>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</si>
  <si>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</si>
  <si>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</si>
  <si>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</si>
  <si>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</si>
  <si>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</si>
  <si>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</si>
  <si>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</si>
  <si>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</si>
  <si>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</si>
  <si>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</si>
  <si>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</si>
  <si>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</si>
  <si>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</si>
  <si>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</si>
  <si>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</si>
  <si>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</si>
  <si>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</si>
  <si>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</si>
  <si>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</si>
  <si>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</si>
  <si>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</si>
  <si>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</si>
  <si>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</si>
  <si>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</si>
  <si>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</si>
  <si>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</si>
  <si>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</si>
  <si>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</si>
  <si>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</si>
  <si>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</si>
  <si>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</si>
  <si>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</si>
  <si>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</si>
  <si>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</si>
  <si>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</si>
  <si>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</si>
  <si>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</si>
  <si>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</si>
  <si>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</si>
  <si>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</si>
  <si>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</si>
  <si>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</si>
  <si>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</si>
  <si>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</si>
  <si>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</si>
  <si>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</si>
  <si>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</si>
  <si>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</si>
  <si>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</si>
  <si>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</si>
  <si>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</si>
  <si>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</si>
  <si>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</si>
  <si>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</si>
  <si>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</si>
  <si>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</si>
  <si>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</si>
  <si>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</si>
  <si>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</si>
  <si>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</si>
  <si>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</si>
  <si>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</si>
  <si>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</si>
  <si>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</si>
  <si>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</si>
  <si>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</si>
  <si>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</si>
  <si>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</si>
  <si>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</si>
  <si>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</si>
  <si>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</si>
  <si>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</si>
  <si>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</si>
  <si>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</si>
  <si>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</si>
  <si>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</si>
  <si>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</si>
  <si>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</si>
  <si>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</si>
  <si>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</si>
  <si>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</si>
  <si>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</si>
  <si>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</si>
  <si>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</si>
  <si>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</si>
  <si>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</si>
  <si>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</si>
  <si>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</si>
  <si>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</si>
  <si>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</si>
  <si>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</si>
  <si>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</si>
  <si>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</si>
  <si>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</si>
  <si>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</si>
  <si>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</si>
  <si>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</si>
  <si>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</si>
  <si>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</si>
  <si>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</si>
  <si>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</si>
  <si>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</si>
  <si>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</si>
  <si>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</si>
  <si>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</si>
  <si>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</si>
  <si>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</si>
  <si>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</si>
  <si>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</si>
  <si>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</si>
  <si>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</si>
  <si>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</si>
  <si>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</si>
  <si>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</si>
  <si>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</si>
  <si>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</si>
  <si>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</si>
  <si>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</si>
  <si>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</si>
  <si>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</si>
  <si>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</si>
  <si>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</si>
  <si>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</si>
  <si>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</si>
  <si>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</si>
  <si>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</si>
  <si>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</si>
  <si>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</si>
  <si>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</si>
  <si>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</si>
  <si>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</si>
  <si>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</si>
  <si>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</si>
  <si>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</si>
  <si>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</si>
  <si>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</si>
  <si>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</si>
  <si>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</si>
  <si>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</si>
  <si>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</si>
  <si>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</si>
  <si>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</si>
  <si>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</si>
  <si>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</si>
  <si>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</si>
  <si>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</si>
  <si>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</si>
  <si>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</si>
  <si>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</si>
  <si>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</si>
  <si>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</si>
  <si>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</si>
  <si>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</si>
  <si>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</si>
  <si>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</si>
  <si>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</si>
  <si>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</si>
  <si>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</si>
  <si>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</si>
  <si>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</si>
  <si>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</si>
  <si>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</si>
  <si>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</si>
  <si>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</si>
  <si>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</si>
  <si>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</si>
  <si>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</si>
  <si>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</si>
  <si>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</si>
  <si>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</si>
  <si>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</si>
  <si>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</si>
  <si>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</si>
  <si>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</si>
  <si>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</si>
  <si>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</si>
  <si>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</si>
  <si>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</si>
  <si>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</si>
  <si>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</si>
  <si>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</si>
  <si>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</si>
  <si>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</si>
  <si>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</si>
  <si>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</si>
  <si>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</si>
  <si>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</si>
  <si>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</si>
  <si>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</si>
  <si>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</si>
  <si>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</si>
  <si>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</si>
  <si>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</si>
  <si>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</si>
  <si>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</si>
  <si>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</si>
  <si>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</si>
  <si>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</si>
  <si>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</si>
  <si>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</si>
  <si>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</si>
  <si>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</si>
  <si>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</si>
  <si>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</si>
  <si>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</si>
  <si>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</si>
  <si>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</si>
  <si>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</si>
  <si>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</si>
  <si>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</si>
  <si>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</si>
  <si>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</si>
  <si>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</si>
  <si>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</si>
  <si>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</si>
  <si>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</si>
  <si>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</si>
  <si>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</si>
  <si>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</si>
  <si>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</si>
  <si>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</si>
  <si>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</si>
  <si>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</si>
  <si>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</si>
  <si>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</si>
  <si>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</si>
  <si>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</si>
  <si>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</si>
  <si>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</si>
  <si>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</si>
  <si>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</si>
  <si>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</si>
  <si>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</si>
  <si>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</si>
  <si>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</si>
  <si>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</si>
  <si>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</si>
  <si>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</si>
  <si>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</si>
  <si>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</si>
  <si>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</si>
  <si>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</si>
  <si>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</si>
  <si>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</si>
  <si>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</si>
  <si>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</si>
  <si>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</si>
  <si>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</si>
  <si>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</si>
  <si>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</si>
  <si>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</si>
  <si>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</si>
  <si>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</si>
  <si>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</si>
  <si>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</si>
  <si>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</si>
  <si>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</si>
  <si>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</si>
  <si>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</si>
  <si>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</si>
  <si>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</si>
  <si>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</si>
  <si>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</si>
  <si>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</si>
  <si>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</si>
  <si>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</si>
  <si>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</si>
  <si>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</si>
  <si>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</si>
  <si>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</si>
  <si>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</si>
  <si>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</si>
  <si>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</si>
  <si>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</si>
  <si>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</si>
  <si>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</si>
  <si>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</si>
  <si>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</si>
  <si>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</si>
  <si>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</si>
  <si>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</si>
  <si>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</si>
  <si>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</si>
  <si>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</si>
  <si>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</si>
  <si>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</si>
  <si>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</si>
  <si>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</si>
  <si>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</si>
  <si>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</si>
  <si>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</si>
  <si>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</si>
  <si>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</si>
  <si>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</si>
  <si>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</si>
  <si>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</si>
  <si>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</si>
  <si>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</si>
  <si>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</si>
  <si>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</si>
  <si>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</si>
  <si>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</si>
  <si>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</si>
  <si>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</si>
  <si>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</si>
  <si>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</si>
  <si>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</si>
  <si>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</si>
  <si>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</si>
  <si>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</si>
  <si>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</si>
  <si>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</si>
  <si>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</si>
  <si>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</si>
  <si>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</si>
  <si>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</si>
  <si>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</si>
  <si>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</si>
  <si>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</si>
  <si>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</si>
  <si>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</si>
  <si>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</si>
  <si>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</si>
  <si>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</si>
  <si>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</si>
  <si>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</si>
  <si>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</si>
  <si>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</si>
  <si>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</si>
  <si>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</si>
  <si>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</si>
  <si>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</si>
  <si>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</si>
  <si>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</si>
  <si>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</si>
  <si>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</si>
  <si>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</si>
  <si>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</si>
  <si>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</si>
  <si>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</si>
  <si>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</si>
  <si>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</si>
  <si>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</si>
  <si>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</si>
  <si>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</si>
  <si>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</si>
  <si>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</si>
  <si>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</si>
  <si>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</si>
  <si>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</si>
  <si>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</si>
  <si>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</si>
  <si>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</si>
  <si>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</si>
  <si>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</si>
  <si>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</si>
  <si>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</si>
  <si>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</si>
  <si>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</si>
  <si>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</si>
  <si>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</si>
  <si>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</si>
  <si>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</si>
  <si>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</si>
  <si>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</si>
  <si>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</si>
  <si>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</si>
  <si>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</si>
  <si>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</si>
  <si>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</si>
  <si>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</si>
  <si>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</si>
  <si>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</si>
  <si>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</si>
  <si>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</si>
  <si>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</si>
  <si>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</si>
  <si>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</si>
  <si>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</si>
  <si>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</si>
  <si>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</si>
  <si>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</si>
  <si>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</si>
  <si>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</si>
  <si>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</si>
  <si>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</si>
  <si>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</si>
  <si>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</si>
  <si>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</si>
  <si>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</si>
  <si>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</si>
  <si>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</si>
  <si>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</si>
  <si>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</si>
  <si>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</si>
  <si>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</si>
  <si>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</si>
  <si>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</si>
  <si>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</si>
  <si>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</si>
  <si>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</si>
  <si>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</si>
  <si>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</si>
  <si>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</si>
  <si>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</si>
  <si>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</si>
  <si>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</si>
  <si>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</si>
  <si>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</si>
  <si>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</si>
  <si>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</si>
  <si>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</si>
  <si>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</si>
  <si>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</si>
  <si>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</si>
  <si>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</si>
  <si>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</si>
  <si>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</si>
  <si>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</si>
  <si>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</si>
  <si>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</si>
  <si>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</si>
  <si>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</si>
  <si>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</si>
  <si>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</si>
  <si>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</si>
  <si>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</si>
  <si>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</si>
  <si>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</si>
  <si>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</si>
  <si>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</si>
  <si>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</si>
  <si>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</si>
  <si>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</si>
  <si>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</si>
  <si>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</si>
  <si>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</si>
  <si>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</si>
  <si>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</si>
  <si>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</si>
  <si>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</si>
  <si>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</si>
  <si>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</si>
  <si>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</si>
  <si>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</si>
  <si>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</si>
  <si>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</si>
  <si>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</si>
  <si>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</si>
  <si>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</si>
  <si>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</si>
  <si>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</si>
  <si>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</si>
  <si>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</si>
  <si>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</si>
  <si>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</si>
  <si>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</si>
  <si>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</si>
  <si>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</si>
  <si>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</si>
  <si>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</si>
  <si>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</si>
  <si>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</si>
  <si>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</si>
  <si>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</si>
  <si>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</si>
  <si>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</si>
  <si>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</si>
  <si>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</si>
  <si>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</si>
  <si>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</si>
  <si>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</si>
  <si>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</si>
  <si>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</si>
  <si>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</si>
  <si>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</si>
  <si>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</si>
  <si>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</si>
  <si>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</si>
  <si>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</si>
  <si>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</si>
  <si>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</si>
  <si>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</si>
  <si>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</si>
  <si>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</si>
  <si>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</si>
  <si>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</si>
  <si>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</si>
  <si>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</si>
  <si>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</si>
  <si>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</si>
  <si>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</si>
  <si>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</si>
  <si>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</si>
  <si>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</si>
  <si>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</si>
  <si>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</si>
  <si>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</si>
  <si>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</si>
  <si>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</si>
  <si>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</si>
  <si>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</si>
  <si>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</si>
  <si>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</si>
  <si>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</si>
  <si>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</si>
  <si>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</si>
  <si>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</si>
  <si>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</si>
  <si>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</si>
  <si>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</si>
  <si>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</si>
  <si>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</si>
  <si>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</si>
  <si>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</si>
  <si>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</si>
  <si>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</si>
  <si>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</si>
  <si>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</si>
  <si>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</si>
  <si>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</si>
  <si>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</si>
  <si>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</si>
  <si>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</si>
  <si>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</si>
  <si>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</si>
  <si>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</si>
  <si>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</si>
  <si>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</si>
  <si>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</si>
  <si>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</si>
  <si>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</si>
  <si>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</si>
  <si>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</si>
  <si>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</si>
  <si>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</si>
  <si>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</si>
  <si>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</si>
  <si>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</si>
  <si>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</si>
  <si>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</si>
  <si>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</si>
  <si>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</si>
  <si>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</si>
  <si>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</si>
  <si>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</si>
  <si>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</si>
  <si>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</si>
  <si>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</si>
  <si>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</si>
  <si>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</si>
  <si>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</si>
  <si>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</si>
  <si>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</si>
  <si>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</si>
  <si>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</si>
  <si>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</si>
  <si>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</si>
  <si>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</si>
  <si>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</si>
  <si>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</si>
  <si>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</si>
  <si>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</si>
  <si>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</si>
  <si>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</si>
  <si>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</si>
  <si>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</si>
  <si>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</si>
  <si>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</si>
  <si>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</si>
  <si>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</si>
  <si>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</si>
  <si>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</si>
  <si>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</si>
  <si>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</si>
  <si>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</si>
  <si>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</si>
  <si>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</si>
  <si>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</si>
  <si>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</si>
  <si>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</si>
  <si>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</si>
  <si>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</si>
  <si>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</si>
  <si>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</si>
  <si>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</si>
  <si>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</si>
  <si>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</si>
  <si>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</si>
  <si>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</si>
  <si>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</si>
  <si>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</si>
  <si>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</si>
  <si>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</si>
  <si>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</si>
  <si>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</si>
  <si>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</si>
  <si>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</si>
  <si>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</si>
  <si>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</si>
  <si>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</si>
  <si>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</si>
  <si>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</si>
  <si>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</si>
  <si>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</si>
  <si>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</si>
  <si>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</si>
  <si>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</si>
  <si>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</si>
  <si>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</si>
  <si>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</si>
  <si>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</si>
  <si>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</si>
  <si>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</si>
  <si>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</si>
  <si>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</si>
  <si>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</si>
  <si>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</si>
  <si>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</si>
  <si>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</si>
  <si>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</si>
  <si>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</si>
  <si>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</si>
  <si>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</si>
  <si>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</si>
  <si>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</si>
  <si>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</si>
  <si>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</si>
  <si>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</si>
  <si>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</si>
  <si>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</si>
  <si>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</si>
  <si>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</si>
  <si>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</si>
  <si>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</si>
  <si>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</si>
  <si>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</si>
  <si>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</si>
  <si>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</si>
  <si>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</si>
  <si>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</si>
  <si>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</si>
  <si>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</si>
  <si>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</si>
  <si>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</si>
  <si>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</si>
  <si>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</si>
  <si>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</si>
  <si>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</si>
  <si>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</si>
  <si>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</si>
  <si>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</si>
  <si>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</si>
  <si>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</si>
  <si>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</si>
  <si>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</si>
  <si>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</si>
  <si>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</si>
  <si>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</si>
  <si>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</si>
  <si>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</si>
  <si>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</si>
  <si>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</si>
  <si>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</si>
  <si>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</si>
  <si>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</si>
  <si>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</si>
  <si>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</si>
  <si>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</si>
  <si>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</si>
  <si>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</si>
  <si>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</si>
  <si>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</si>
  <si>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</si>
  <si>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</si>
  <si>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</si>
  <si>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</si>
  <si>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</si>
  <si>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</si>
  <si>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</si>
  <si>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</si>
  <si>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</si>
  <si>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</si>
  <si>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</si>
  <si>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</si>
  <si>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</si>
  <si>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</si>
  <si>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</si>
  <si>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</si>
  <si>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</si>
  <si>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</si>
  <si>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</si>
  <si>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</si>
  <si>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</si>
  <si>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</si>
  <si>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</si>
  <si>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</si>
  <si>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</si>
  <si>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</si>
  <si>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</si>
  <si>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</si>
  <si>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</si>
  <si>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</si>
  <si>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</si>
  <si>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</si>
  <si>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</si>
  <si>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</si>
  <si>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</si>
  <si>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</si>
  <si>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</si>
  <si>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</si>
  <si>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</si>
  <si>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</si>
  <si>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</si>
  <si>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</si>
  <si>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</si>
  <si>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</si>
  <si>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</si>
  <si>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</si>
  <si>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</si>
  <si>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</si>
  <si>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</si>
  <si>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</si>
  <si>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</si>
  <si>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</si>
  <si>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</si>
  <si>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</si>
  <si>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</si>
  <si>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</si>
  <si>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</si>
  <si>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</si>
  <si>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</si>
  <si>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</si>
  <si>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</si>
  <si>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</si>
  <si>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</si>
  <si>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</si>
  <si>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</si>
  <si>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</si>
  <si>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</si>
  <si>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</si>
  <si>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</si>
  <si>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</si>
  <si>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</si>
  <si>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</si>
  <si>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</si>
  <si>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</si>
  <si>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</si>
  <si>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</si>
  <si>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</si>
  <si>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</si>
  <si>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</si>
  <si>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</si>
  <si>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</si>
  <si>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</si>
  <si>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</si>
  <si>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</si>
  <si>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</si>
  <si>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</si>
  <si>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</si>
  <si>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</si>
  <si>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</si>
  <si>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</si>
  <si>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</si>
  <si>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</si>
  <si>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</si>
  <si>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</si>
  <si>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</si>
  <si>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</si>
  <si>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</si>
  <si>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</si>
  <si>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</si>
  <si>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</si>
  <si>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</si>
  <si>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</si>
  <si>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</si>
  <si>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</si>
  <si>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</si>
  <si>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</si>
  <si>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</si>
  <si>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</si>
  <si>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</si>
  <si>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</si>
  <si>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</si>
  <si>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</si>
  <si>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</si>
  <si>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</si>
  <si>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</si>
  <si>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</si>
  <si>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</si>
  <si>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</si>
  <si>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</si>
  <si>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</si>
  <si>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</si>
  <si>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</si>
  <si>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</si>
  <si>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</si>
  <si>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</si>
  <si>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</si>
  <si>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</si>
  <si>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</si>
  <si>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</si>
  <si>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</si>
  <si>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</si>
  <si>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</si>
  <si>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</si>
  <si>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</si>
  <si>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</si>
  <si>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</si>
  <si>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</si>
  <si>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</si>
  <si>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</si>
  <si>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</si>
  <si>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</si>
  <si>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</si>
  <si>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</si>
  <si>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</si>
  <si>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</si>
  <si>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</si>
  <si>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</si>
  <si>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</si>
  <si>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</si>
  <si>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</si>
  <si>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</si>
  <si>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</si>
  <si>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</si>
  <si>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</si>
  <si>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</si>
  <si>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</si>
  <si>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</si>
  <si>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</si>
  <si>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</si>
  <si>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</si>
  <si>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</si>
  <si>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</si>
  <si>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</si>
  <si>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</si>
  <si>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</si>
  <si>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</si>
  <si>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</si>
  <si>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</si>
  <si>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</si>
  <si>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</si>
  <si>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</si>
  <si>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</si>
  <si>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</si>
  <si>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</si>
  <si>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</si>
  <si>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</si>
  <si>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</si>
  <si>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</si>
  <si>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</si>
  <si>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</si>
  <si>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</si>
  <si>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</si>
  <si>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</si>
  <si>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</si>
  <si>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</si>
  <si>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</si>
  <si>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</si>
  <si>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</si>
  <si>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</si>
  <si>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</si>
  <si>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</si>
  <si>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</si>
  <si>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</si>
  <si>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</si>
  <si>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</si>
  <si>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</si>
  <si>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</si>
  <si>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</si>
  <si>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</si>
  <si>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</si>
  <si>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</si>
  <si>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</si>
  <si>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</si>
  <si>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</si>
  <si>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</si>
  <si>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</si>
  <si>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</si>
  <si>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</si>
  <si>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</si>
  <si>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</si>
  <si>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</si>
  <si>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</si>
  <si>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</si>
  <si>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</si>
  <si>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</si>
  <si>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</si>
  <si>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</si>
  <si>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</si>
  <si>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</si>
  <si>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</si>
  <si>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</si>
  <si>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</si>
  <si>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</si>
  <si>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</si>
  <si>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</si>
  <si>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</si>
  <si>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</si>
  <si>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</si>
  <si>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</si>
  <si>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</si>
  <si>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</si>
  <si>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</si>
  <si>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</si>
  <si>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</si>
  <si>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</si>
  <si>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</si>
  <si>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</si>
  <si>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</si>
  <si>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</si>
  <si>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</si>
  <si>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</si>
  <si>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</si>
  <si>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</si>
  <si>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</si>
  <si>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</si>
  <si>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</si>
  <si>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</si>
  <si>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</si>
  <si>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</si>
  <si>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</si>
  <si>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</si>
  <si>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</si>
  <si>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</si>
  <si>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</si>
  <si>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</si>
  <si>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</si>
  <si>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</si>
  <si>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</si>
  <si>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</si>
  <si>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</si>
  <si>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</si>
  <si>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</si>
  <si>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</si>
  <si>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</si>
  <si>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</si>
  <si>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</si>
  <si>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</si>
  <si>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</si>
  <si>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</si>
  <si>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</si>
  <si>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</si>
  <si>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</si>
  <si>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</si>
  <si>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</si>
  <si>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</si>
  <si>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</si>
  <si>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</si>
  <si>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</si>
  <si>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</si>
  <si>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</si>
  <si>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</si>
  <si>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</si>
  <si>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</si>
  <si>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</si>
  <si>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</si>
  <si>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</si>
  <si>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</si>
  <si>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</si>
  <si>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</si>
  <si>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</si>
  <si>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</si>
  <si>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</si>
  <si>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</si>
  <si>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</si>
  <si>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</si>
  <si>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</si>
  <si>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</si>
  <si>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</si>
  <si>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</si>
  <si>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</si>
  <si>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</si>
  <si>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</si>
  <si>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</si>
  <si>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</si>
  <si>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</si>
  <si>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</si>
  <si>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</si>
  <si>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</si>
  <si>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</si>
  <si>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</si>
  <si>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</si>
  <si>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</si>
  <si>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</si>
  <si>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</si>
  <si>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</si>
  <si>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</si>
  <si>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</si>
  <si>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</si>
  <si>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</si>
  <si>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</si>
  <si>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</si>
  <si>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</si>
  <si>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</si>
  <si>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</si>
  <si>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</si>
  <si>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</si>
  <si>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</si>
  <si>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</si>
  <si>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</si>
  <si>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</si>
  <si>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</si>
  <si>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</si>
  <si>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</si>
  <si>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</si>
  <si>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</si>
  <si>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</si>
  <si>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</si>
  <si>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</si>
  <si>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</si>
  <si>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</si>
  <si>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</si>
  <si>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</si>
  <si>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</si>
  <si>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</si>
  <si>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</si>
  <si>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</si>
  <si>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</si>
  <si>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</si>
  <si>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</si>
  <si>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</si>
  <si>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</si>
  <si>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</si>
  <si>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</si>
  <si>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</si>
  <si>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</si>
  <si>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</si>
  <si>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</si>
  <si>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</si>
  <si>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</si>
  <si>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</si>
  <si>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</si>
  <si>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</si>
  <si>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</si>
  <si>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</si>
  <si>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</si>
  <si>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</si>
  <si>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</si>
  <si>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</si>
  <si>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</si>
  <si>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</si>
  <si>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</si>
  <si>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</si>
  <si>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</si>
  <si>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</si>
  <si>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</si>
  <si>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</si>
  <si>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</si>
  <si>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</si>
  <si>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</si>
  <si>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</si>
  <si>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</si>
  <si>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</si>
  <si>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</si>
  <si>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</si>
  <si>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</si>
  <si>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</si>
  <si>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</si>
  <si>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</si>
  <si>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</si>
  <si>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</si>
  <si>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</si>
  <si>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</si>
  <si>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</si>
  <si>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</si>
  <si>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</si>
  <si>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</si>
  <si>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</si>
  <si>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</si>
  <si>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</si>
  <si>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</si>
  <si>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</si>
  <si>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</si>
  <si>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</si>
  <si>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</si>
  <si>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</si>
  <si>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</si>
  <si>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</si>
  <si>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</si>
  <si>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</si>
  <si>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</si>
  <si>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</si>
  <si>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</si>
  <si>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</si>
  <si>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</si>
  <si>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</si>
  <si>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</si>
  <si>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</si>
  <si>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</si>
  <si>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</si>
  <si>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</si>
  <si>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</si>
  <si>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</si>
  <si>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</si>
  <si>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</si>
  <si>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</si>
  <si>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</si>
  <si>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</si>
  <si>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</si>
  <si>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</si>
  <si>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</si>
  <si>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</si>
  <si>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</si>
  <si>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</si>
  <si>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</si>
  <si>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</si>
  <si>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</si>
  <si>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</si>
  <si>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</si>
  <si>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</si>
  <si>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</si>
  <si>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</si>
  <si>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</si>
  <si>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</si>
  <si>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</si>
  <si>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</si>
  <si>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</si>
  <si>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</si>
  <si>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</si>
  <si>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</si>
  <si>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</si>
  <si>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</si>
  <si>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</si>
  <si>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</si>
  <si>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</si>
  <si>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</si>
  <si>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</si>
  <si>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</si>
  <si>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</si>
  <si>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</si>
  <si>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</si>
  <si>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</si>
  <si>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</si>
  <si>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</si>
  <si>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</si>
  <si>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</si>
  <si>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</si>
  <si>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</si>
  <si>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</si>
  <si>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</si>
  <si>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</si>
  <si>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</si>
  <si>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</si>
  <si>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</si>
  <si>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</si>
  <si>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</si>
  <si>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</si>
  <si>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</si>
  <si>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</si>
  <si>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</si>
  <si>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</si>
  <si>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</si>
  <si>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</si>
  <si>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</si>
  <si>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</si>
  <si>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</si>
  <si>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</si>
  <si>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</si>
  <si>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</si>
  <si>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</si>
  <si>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</si>
  <si>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</si>
  <si>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</si>
  <si>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</si>
  <si>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</si>
  <si>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</si>
  <si>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</si>
  <si>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</si>
  <si>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</si>
  <si>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</si>
  <si>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</si>
  <si>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</si>
  <si>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</si>
  <si>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</si>
  <si>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</si>
  <si>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</si>
  <si>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</si>
  <si>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</si>
  <si>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</si>
  <si>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</si>
  <si>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</si>
  <si>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</si>
  <si>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</si>
  <si>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</si>
  <si>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</si>
  <si>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</si>
  <si>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</si>
  <si>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</si>
  <si>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</si>
  <si>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</si>
  <si>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</si>
  <si>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</si>
  <si>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</si>
  <si>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</si>
  <si>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</si>
  <si>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</si>
  <si>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</si>
  <si>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</si>
  <si>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</si>
  <si>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</si>
  <si>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</si>
  <si>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</si>
  <si>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</si>
  <si>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</si>
  <si>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</si>
  <si>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</si>
  <si>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</si>
  <si>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</si>
  <si>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</si>
  <si>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</si>
  <si>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</si>
  <si>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</si>
  <si>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</si>
  <si>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</si>
  <si>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</si>
  <si>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</si>
  <si>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</si>
  <si>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</si>
  <si>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</si>
  <si>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</si>
  <si>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</si>
  <si>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</si>
  <si>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</si>
  <si>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</si>
  <si>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</si>
  <si>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</si>
  <si>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</si>
  <si>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</si>
  <si>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</si>
  <si>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</si>
  <si>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</si>
  <si>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</si>
  <si>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</si>
  <si>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</si>
  <si>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</si>
  <si>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</si>
  <si>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</si>
  <si>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</si>
  <si>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</si>
  <si>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</si>
  <si>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</si>
  <si>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</si>
  <si>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</si>
  <si>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</si>
  <si>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</si>
  <si>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</si>
  <si>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</si>
  <si>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</si>
  <si>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</si>
  <si>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</si>
  <si>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</si>
  <si>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</si>
  <si>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</si>
  <si>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</si>
  <si>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</si>
  <si>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</si>
  <si>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</si>
  <si>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</si>
  <si>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</si>
  <si>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</si>
  <si>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</si>
  <si>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</si>
  <si>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</si>
  <si>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</si>
  <si>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</si>
  <si>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</si>
  <si>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</si>
  <si>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</si>
  <si>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</si>
  <si>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</si>
  <si>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</si>
  <si>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</si>
  <si>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</si>
  <si>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</si>
  <si>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</si>
  <si>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</si>
  <si>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</si>
  <si>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</si>
  <si>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</si>
  <si>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</si>
  <si>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</si>
  <si>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</si>
  <si>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</si>
  <si>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</si>
  <si>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</si>
  <si>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</si>
  <si>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</si>
  <si>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</si>
  <si>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</si>
  <si>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</si>
  <si>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</si>
  <si>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</si>
  <si>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</si>
  <si>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</si>
  <si>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</si>
  <si>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</si>
  <si>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</si>
  <si>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</si>
  <si>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</si>
  <si>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</si>
  <si>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</si>
  <si>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</si>
  <si>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</si>
  <si>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</si>
  <si>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</si>
  <si>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</si>
  <si>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</si>
  <si>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</si>
  <si>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</si>
  <si>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</si>
  <si>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</si>
  <si>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</si>
  <si>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</si>
  <si>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</si>
  <si>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</si>
  <si>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</si>
  <si>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</si>
  <si>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</si>
  <si>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</si>
  <si>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</si>
  <si>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</si>
  <si>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</si>
  <si>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</si>
  <si>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</si>
  <si>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</si>
  <si>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</si>
  <si>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</si>
  <si>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</si>
  <si>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</si>
  <si>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</si>
  <si>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</si>
  <si>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</si>
  <si>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</si>
  <si>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</si>
  <si>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</si>
  <si>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</si>
  <si>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</si>
  <si>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</si>
  <si>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</si>
  <si>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</si>
  <si>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</si>
  <si>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</si>
  <si>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</si>
  <si>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</si>
  <si>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</si>
  <si>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</si>
  <si>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</si>
  <si>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</si>
  <si>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</si>
  <si>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</si>
  <si>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</si>
  <si>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</si>
  <si>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</si>
  <si>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</si>
  <si>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</si>
  <si>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</si>
  <si>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</si>
  <si>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</si>
  <si>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</si>
  <si>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</si>
  <si>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</si>
  <si>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</si>
  <si>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</si>
  <si>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</si>
  <si>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</si>
  <si>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</si>
  <si>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</si>
  <si>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</si>
  <si>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</si>
  <si>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</si>
  <si>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</si>
  <si>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</si>
  <si>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</si>
  <si>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</si>
  <si>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</si>
  <si>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</si>
  <si>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</si>
  <si>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</si>
  <si>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</si>
  <si>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</si>
  <si>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</si>
  <si>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</si>
  <si>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</si>
  <si>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</si>
  <si>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</si>
  <si>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</si>
  <si>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</si>
  <si>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</si>
  <si>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</si>
  <si>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</si>
  <si>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</si>
  <si>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</si>
  <si>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</si>
  <si>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</si>
  <si>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</si>
  <si>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</si>
  <si>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</si>
  <si>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</si>
  <si>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</si>
  <si>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</si>
  <si>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</si>
  <si>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</si>
  <si>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</si>
  <si>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</si>
  <si>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</si>
  <si>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</si>
  <si>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</si>
  <si>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</si>
  <si>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</si>
  <si>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</si>
  <si>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</si>
  <si>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</si>
  <si>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</si>
  <si>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</si>
  <si>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</si>
  <si>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</si>
  <si>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</si>
  <si>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</si>
  <si>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</si>
  <si>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</si>
  <si>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</si>
  <si>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</si>
  <si>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</si>
  <si>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</si>
  <si>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</si>
  <si>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</si>
  <si>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</si>
  <si>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</si>
  <si>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</si>
  <si>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</si>
  <si>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</si>
  <si>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</si>
  <si>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</si>
  <si>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</si>
  <si>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</si>
  <si>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</si>
  <si>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</si>
  <si>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</si>
  <si>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</si>
  <si>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</si>
  <si>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</si>
  <si>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</si>
  <si>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</si>
  <si>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</si>
  <si>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</si>
  <si>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</si>
  <si>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</si>
  <si>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</si>
  <si>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</si>
  <si>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</si>
  <si>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</si>
  <si>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</si>
  <si>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</si>
  <si>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</si>
  <si>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</si>
  <si>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</si>
  <si>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</si>
  <si>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</si>
  <si>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</si>
  <si>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</si>
  <si>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</si>
  <si>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</si>
  <si>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</si>
  <si>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</si>
  <si>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</si>
  <si>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</si>
  <si>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</si>
  <si>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</si>
  <si>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</si>
  <si>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</si>
  <si>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</si>
  <si>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</si>
  <si>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</si>
  <si>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</si>
  <si>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</si>
  <si>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</si>
  <si>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</si>
  <si>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</si>
  <si>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</si>
  <si>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</si>
  <si>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</si>
  <si>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</si>
  <si>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</si>
  <si>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</si>
  <si>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</si>
  <si>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</si>
  <si>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</si>
  <si>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</si>
  <si>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</si>
  <si>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</si>
  <si>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</si>
  <si>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</si>
  <si>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</si>
  <si>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</si>
  <si>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</si>
  <si>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</si>
  <si>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</si>
  <si>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</si>
  <si>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</si>
  <si>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</si>
  <si>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</si>
  <si>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</si>
  <si>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</si>
  <si>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</si>
  <si>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</si>
  <si>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</si>
  <si>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</si>
  <si>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</si>
  <si>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</si>
  <si>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</si>
  <si>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</si>
  <si>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</si>
  <si>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</si>
  <si>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</si>
  <si>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</si>
  <si>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</si>
  <si>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</si>
  <si>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</si>
  <si>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</si>
  <si>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</si>
  <si>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</si>
  <si>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</si>
  <si>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</si>
  <si>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</si>
  <si>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</si>
  <si>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</si>
  <si>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</si>
  <si>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</si>
  <si>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</si>
  <si>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</si>
  <si>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</si>
  <si>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</si>
  <si>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</si>
  <si>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</si>
  <si>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</si>
  <si>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</si>
  <si>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</si>
  <si>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</si>
  <si>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</si>
  <si>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</si>
  <si>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</si>
  <si>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</si>
  <si>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</si>
  <si>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</si>
  <si>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</si>
  <si>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</si>
  <si>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</si>
  <si>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</si>
  <si>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</si>
  <si>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</si>
  <si>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</si>
  <si>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</si>
  <si>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</si>
  <si>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</si>
  <si>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</si>
  <si>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</si>
  <si>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</si>
  <si>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</si>
  <si>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</si>
  <si>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</si>
  <si>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</si>
  <si>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</si>
  <si>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</si>
  <si>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</si>
  <si>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</si>
  <si>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</si>
  <si>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</si>
  <si>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</si>
  <si>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</si>
  <si>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</si>
  <si>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</si>
  <si>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</si>
  <si>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</si>
  <si>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</si>
  <si>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</si>
  <si>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</si>
  <si>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</si>
  <si>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</si>
  <si>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</si>
  <si>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</si>
  <si>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</si>
  <si>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</si>
  <si>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</si>
  <si>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</si>
  <si>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</si>
  <si>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</si>
  <si>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</si>
  <si>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</si>
  <si>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</si>
  <si>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</si>
  <si>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</si>
  <si>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</si>
  <si>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</si>
  <si>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</si>
  <si>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</si>
  <si>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</si>
  <si>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</si>
  <si>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</si>
  <si>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</si>
  <si>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</si>
  <si>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</si>
  <si>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</si>
  <si>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</si>
  <si>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</si>
  <si>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</si>
  <si>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</si>
  <si>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</si>
  <si>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</si>
  <si>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</si>
  <si>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</si>
  <si>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</si>
  <si>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</si>
  <si>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</si>
  <si>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</si>
  <si>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</si>
  <si>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</si>
  <si>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</si>
  <si>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</si>
  <si>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</si>
  <si>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</si>
  <si>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</si>
  <si>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</si>
  <si>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</si>
  <si>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</si>
  <si>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</si>
  <si>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</si>
  <si>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</si>
  <si>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</si>
  <si>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</si>
  <si>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</si>
  <si>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</si>
  <si>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</si>
  <si>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</si>
  <si>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</si>
  <si>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</si>
  <si>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</si>
  <si>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</si>
  <si>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</si>
  <si>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</si>
  <si>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</si>
  <si>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</si>
  <si>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</si>
  <si>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</si>
  <si>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</si>
  <si>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</si>
  <si>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</si>
  <si>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</si>
  <si>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</si>
  <si>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</si>
  <si>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</si>
  <si>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</si>
  <si>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</si>
  <si>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</si>
  <si>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</si>
  <si>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</si>
  <si>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</si>
  <si>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</si>
  <si>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</si>
  <si>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</si>
  <si>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</si>
  <si>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</si>
  <si>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</si>
  <si>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</si>
  <si>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</si>
  <si>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</si>
  <si>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</si>
  <si>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</si>
  <si>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</si>
  <si>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</si>
  <si>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</si>
  <si>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</si>
  <si>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</si>
  <si>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</si>
  <si>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</si>
  <si>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</si>
  <si>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</si>
  <si>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</si>
  <si>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</si>
  <si>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</si>
  <si>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</si>
  <si>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</si>
  <si>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</si>
  <si>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</si>
  <si>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</si>
  <si>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</si>
  <si>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</si>
  <si>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</si>
  <si>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</si>
  <si>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</si>
  <si>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</si>
  <si>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</si>
  <si>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</si>
  <si>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</si>
  <si>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</si>
  <si>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</si>
  <si>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</si>
  <si>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</si>
  <si>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</si>
  <si>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</si>
  <si>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</si>
  <si>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</si>
  <si>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</si>
  <si>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</si>
  <si>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</si>
  <si>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</si>
  <si>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</si>
  <si>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</si>
  <si>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</si>
  <si>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</si>
  <si>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</si>
  <si>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</si>
  <si>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</si>
  <si>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</si>
  <si>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</si>
  <si>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</si>
  <si>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</si>
  <si>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</si>
  <si>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</si>
  <si>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</si>
  <si>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</si>
  <si>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</si>
  <si>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</si>
  <si>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</si>
  <si>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</si>
  <si>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</si>
  <si>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</si>
  <si>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</si>
  <si>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</si>
  <si>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</si>
  <si>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</si>
  <si>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</si>
  <si>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</si>
  <si>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</si>
  <si>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</si>
  <si>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</si>
  <si>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</si>
  <si>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</si>
  <si>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</si>
  <si>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</si>
  <si>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</si>
  <si>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</si>
  <si>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</si>
  <si>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</si>
  <si>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</si>
  <si>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</si>
  <si>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</si>
  <si>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</si>
  <si>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</si>
  <si>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</si>
  <si>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</si>
  <si>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</si>
  <si>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</si>
  <si>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</si>
  <si>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</si>
  <si>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</si>
  <si>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</si>
  <si>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</si>
  <si>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</si>
  <si>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</si>
  <si>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</si>
  <si>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</si>
  <si>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</si>
  <si>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</si>
  <si>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</si>
  <si>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</si>
  <si>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</si>
  <si>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</si>
  <si>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</si>
  <si>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</si>
  <si>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</si>
  <si>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</si>
  <si>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</si>
  <si>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</si>
  <si>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</si>
  <si>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</si>
  <si>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</si>
  <si>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</si>
  <si>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</si>
  <si>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</si>
  <si>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</si>
  <si>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</si>
  <si>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</si>
  <si>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</si>
  <si>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</si>
  <si>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</si>
  <si>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</si>
  <si>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</si>
  <si>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</si>
  <si>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</si>
  <si>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</si>
  <si>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</si>
  <si>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</si>
  <si>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</si>
  <si>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</si>
  <si>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</si>
  <si>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</si>
  <si>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</si>
  <si>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</si>
  <si>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</si>
  <si>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</si>
  <si>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</si>
  <si>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</si>
  <si>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</si>
  <si>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</si>
  <si>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</si>
  <si>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</si>
  <si>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</si>
  <si>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</si>
  <si>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</si>
  <si>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</si>
  <si>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</si>
  <si>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</si>
  <si>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</si>
  <si>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</si>
  <si>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</si>
  <si>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</si>
  <si>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</si>
  <si>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</si>
  <si>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</si>
  <si>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</si>
  <si>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</si>
  <si>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</si>
  <si>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</si>
  <si>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</si>
  <si>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</si>
  <si>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</si>
  <si>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</si>
  <si>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</si>
  <si>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</si>
  <si>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</si>
  <si>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</si>
  <si>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</si>
  <si>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</si>
  <si>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</si>
  <si>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</si>
  <si>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</si>
  <si>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</si>
  <si>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</si>
  <si>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</si>
  <si>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</si>
  <si>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</si>
  <si>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</si>
  <si>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</si>
  <si>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</si>
  <si>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</si>
  <si>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</si>
  <si>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</si>
  <si>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</si>
  <si>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</si>
  <si>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</si>
  <si>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</si>
  <si>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</si>
  <si>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</si>
  <si>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</si>
  <si>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</si>
  <si>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</si>
  <si>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</si>
  <si>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</si>
  <si>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</si>
  <si>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</si>
  <si>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</si>
  <si>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</si>
  <si>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</si>
  <si>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</si>
  <si>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</si>
  <si>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</si>
  <si>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</si>
  <si>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</si>
  <si>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</si>
  <si>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</si>
  <si>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</si>
  <si>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</si>
  <si>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</si>
  <si>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</si>
  <si>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</si>
  <si>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</si>
  <si>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</si>
  <si>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</si>
  <si>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</si>
  <si>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</si>
  <si>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</si>
  <si>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</si>
  <si>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</si>
  <si>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</si>
  <si>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</si>
  <si>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</si>
  <si>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</si>
  <si>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</si>
  <si>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</si>
  <si>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</si>
  <si>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</si>
  <si>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</si>
  <si>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</si>
  <si>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</si>
  <si>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</si>
  <si>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</si>
  <si>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</si>
  <si>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</si>
  <si>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</si>
  <si>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</si>
  <si>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</si>
  <si>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</si>
  <si>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</si>
  <si>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</si>
  <si>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</si>
  <si>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</si>
  <si>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</si>
  <si>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</si>
  <si>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</si>
  <si>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</si>
  <si>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</si>
  <si>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</si>
  <si>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</si>
  <si>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</si>
  <si>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</si>
  <si>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</si>
  <si>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</si>
  <si>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</si>
  <si>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</si>
  <si>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</si>
  <si>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</si>
  <si>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</si>
  <si>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</si>
  <si>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</si>
  <si>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</si>
  <si>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</si>
  <si>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</si>
  <si>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</si>
  <si>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</si>
  <si>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</si>
  <si>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</si>
  <si>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</si>
  <si>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</si>
  <si>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</si>
  <si>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</si>
  <si>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</si>
  <si>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</si>
  <si>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</si>
  <si>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</si>
  <si>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</si>
  <si>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</si>
  <si>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</si>
  <si>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</si>
  <si>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</si>
  <si>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</si>
  <si>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</si>
  <si>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</si>
  <si>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</si>
  <si>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</si>
  <si>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</si>
  <si>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</si>
  <si>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</si>
  <si>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</si>
  <si>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</si>
  <si>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</si>
  <si>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</si>
  <si>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</si>
  <si>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</si>
  <si>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</si>
  <si>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</si>
  <si>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</si>
  <si>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</si>
  <si>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</si>
  <si>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</si>
  <si>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</si>
  <si>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</si>
  <si>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</si>
  <si>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</si>
  <si>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</si>
  <si>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</si>
  <si>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</si>
  <si>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</si>
  <si>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</si>
  <si>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</si>
  <si>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</si>
  <si>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</si>
  <si>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</si>
  <si>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</si>
  <si>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</si>
  <si>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</si>
  <si>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</si>
  <si>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</si>
  <si>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</si>
  <si>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</si>
  <si>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</si>
  <si>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</si>
  <si>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</si>
  <si>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</si>
  <si>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</si>
  <si>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</si>
  <si>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</si>
  <si>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</si>
  <si>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</si>
  <si>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</si>
  <si>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</si>
  <si>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</si>
  <si>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</si>
  <si>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</si>
  <si>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</si>
  <si>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</si>
  <si>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</si>
  <si>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</si>
  <si>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</si>
  <si>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</si>
  <si>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</si>
  <si>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</si>
  <si>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</si>
  <si>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</si>
  <si>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</si>
  <si>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</si>
  <si>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</si>
  <si>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</si>
  <si>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</si>
  <si>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</si>
  <si>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</si>
  <si>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</si>
  <si>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</si>
  <si>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</si>
  <si>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</si>
  <si>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</si>
  <si>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</si>
  <si>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</si>
  <si>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</si>
  <si>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</si>
  <si>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</si>
  <si>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</si>
  <si>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</si>
  <si>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</si>
  <si>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</si>
  <si>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</si>
  <si>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</si>
  <si>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</si>
  <si>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</si>
  <si>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</si>
  <si>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</si>
  <si>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</si>
  <si>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</si>
  <si>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</si>
  <si>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</si>
  <si>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</si>
  <si>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</si>
  <si>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</si>
  <si>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</si>
  <si>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</si>
  <si>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</si>
  <si>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</si>
  <si>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</si>
  <si>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</si>
  <si>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</si>
  <si>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</si>
  <si>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</si>
  <si>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</si>
  <si>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</si>
  <si>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</si>
  <si>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</si>
  <si>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</si>
  <si>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</si>
  <si>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</si>
  <si>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</si>
  <si>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</si>
  <si>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</si>
  <si>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</si>
  <si>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</si>
  <si>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</si>
  <si>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</si>
  <si>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</si>
  <si>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</si>
  <si>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</si>
  <si>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</si>
  <si>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</si>
  <si>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</si>
  <si>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</si>
  <si>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</si>
  <si>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</si>
  <si>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</si>
  <si>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</si>
  <si>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</si>
  <si>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</si>
  <si>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</si>
  <si>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</si>
  <si>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</si>
  <si>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</si>
  <si>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</si>
  <si>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</si>
  <si>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</si>
  <si>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</si>
  <si>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</si>
  <si>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</si>
  <si>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</si>
  <si>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</si>
  <si>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</si>
  <si>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</si>
  <si>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</si>
  <si>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</si>
  <si>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</si>
  <si>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</si>
  <si>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</si>
  <si>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</si>
  <si>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</si>
  <si>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</si>
  <si>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</si>
  <si>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</si>
  <si>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</si>
  <si>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</si>
  <si>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</si>
  <si>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</si>
  <si>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</si>
  <si>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</si>
  <si>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</si>
  <si>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</si>
  <si>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</si>
  <si>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</si>
  <si>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</si>
  <si>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</si>
  <si>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</si>
  <si>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</si>
  <si>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</si>
  <si>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</si>
  <si>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</si>
  <si>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</si>
  <si>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</si>
  <si>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</si>
  <si>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</si>
  <si>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</si>
  <si>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</si>
  <si>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</si>
  <si>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</si>
  <si>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</si>
  <si>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</si>
  <si>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</si>
  <si>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</si>
  <si>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</si>
  <si>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</si>
  <si>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</si>
  <si>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</si>
  <si>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</si>
  <si>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</si>
  <si>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</si>
  <si>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</si>
  <si>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</si>
  <si>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</si>
  <si>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</si>
  <si>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</si>
  <si>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</si>
  <si>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</si>
  <si>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</si>
  <si>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</si>
  <si>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</si>
  <si>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</si>
  <si>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</si>
  <si>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</si>
  <si>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</si>
  <si>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</si>
  <si>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</si>
  <si>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</si>
  <si>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</si>
  <si>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</si>
  <si>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</si>
  <si>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</si>
  <si>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</si>
  <si>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</si>
  <si>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</si>
  <si>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</si>
  <si>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</si>
  <si>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</si>
  <si>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</si>
  <si>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</si>
  <si>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</si>
  <si>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</si>
  <si>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</si>
  <si>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</si>
  <si>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</si>
  <si>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</si>
  <si>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</si>
  <si>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</si>
  <si>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</si>
  <si>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</si>
  <si>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</si>
  <si>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</si>
  <si>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</si>
  <si>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</si>
  <si>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</si>
  <si>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</si>
  <si>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</si>
  <si>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</si>
  <si>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</si>
  <si>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</si>
  <si>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</si>
  <si>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</si>
  <si>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</si>
  <si>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</si>
  <si>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</si>
  <si>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</si>
  <si>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</si>
  <si>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</si>
  <si>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</si>
  <si>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</si>
  <si>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</si>
  <si>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</si>
  <si>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</si>
  <si>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</si>
  <si>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</si>
  <si>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</si>
  <si>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</si>
  <si>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</si>
  <si>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</si>
  <si>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</si>
  <si>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</si>
  <si>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</si>
  <si>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</si>
  <si>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</si>
  <si>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</si>
  <si>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</si>
  <si>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</si>
  <si>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</si>
  <si>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</si>
  <si>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</si>
  <si>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</si>
  <si>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</si>
  <si>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</si>
  <si>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</si>
  <si>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</si>
  <si>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</si>
  <si>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</si>
  <si>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</si>
  <si>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</si>
  <si>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</si>
  <si>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</si>
  <si>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</si>
  <si>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</si>
  <si>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</si>
  <si>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</si>
  <si>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</si>
  <si>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</si>
  <si>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</si>
  <si>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</si>
  <si>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</si>
  <si>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</si>
  <si>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</si>
  <si>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</si>
  <si>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</si>
  <si>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</si>
  <si>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</si>
  <si>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</si>
  <si>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</si>
  <si>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</si>
  <si>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</si>
  <si>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</si>
  <si>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</si>
  <si>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</si>
  <si>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</si>
  <si>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</si>
  <si>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</si>
  <si>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</si>
  <si>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</si>
  <si>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</si>
  <si>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</si>
  <si>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</si>
  <si>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</si>
  <si>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</si>
  <si>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</si>
  <si>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</si>
  <si>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</si>
  <si>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</si>
  <si>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</si>
  <si>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</si>
  <si>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</si>
  <si>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</si>
  <si>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</si>
  <si>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</si>
  <si>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</si>
  <si>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</si>
  <si>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</si>
  <si>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</si>
  <si>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</si>
  <si>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</si>
  <si>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</si>
  <si>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</si>
  <si>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</si>
  <si>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</si>
  <si>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</si>
  <si>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</si>
  <si>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</si>
  <si>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</si>
  <si>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</si>
  <si>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</si>
  <si>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</si>
  <si>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</si>
  <si>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</si>
  <si>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</si>
  <si>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</si>
  <si>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</si>
  <si>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</si>
  <si>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</si>
  <si>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</si>
  <si>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</si>
  <si>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</si>
  <si>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</si>
  <si>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</si>
  <si>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</si>
  <si>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</si>
  <si>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</si>
  <si>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</si>
  <si>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</si>
  <si>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</si>
  <si>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</si>
  <si>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</si>
  <si>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</si>
  <si>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</si>
  <si>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</si>
  <si>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</si>
  <si>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</si>
  <si>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</si>
  <si>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</si>
  <si>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</si>
  <si>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</si>
  <si>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</si>
  <si>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</si>
  <si>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</si>
  <si>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</si>
  <si>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</si>
  <si>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</si>
  <si>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</si>
  <si>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</si>
  <si>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</si>
  <si>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</si>
  <si>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</si>
  <si>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</si>
  <si>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</si>
  <si>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</si>
  <si>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</si>
  <si>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</si>
  <si>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</si>
  <si>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</si>
  <si>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</si>
  <si>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</si>
  <si>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</si>
  <si>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</si>
  <si>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</si>
  <si>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</si>
  <si>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</si>
  <si>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</si>
  <si>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</si>
  <si>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</si>
  <si>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</si>
  <si>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</si>
  <si>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</si>
  <si>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</si>
  <si>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</si>
  <si>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</si>
  <si>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</si>
  <si>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</si>
  <si>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</si>
  <si>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</si>
  <si>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</si>
  <si>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</si>
  <si>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</si>
  <si>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</si>
  <si>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</si>
  <si>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</si>
  <si>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</si>
  <si>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</si>
  <si>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</si>
  <si>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</si>
  <si>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</si>
  <si>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</si>
  <si>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</si>
  <si>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</si>
  <si>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</si>
  <si>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</si>
  <si>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</si>
  <si>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</si>
  <si>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</si>
  <si>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</si>
  <si>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</si>
  <si>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</si>
  <si>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</si>
  <si>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</si>
  <si>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</si>
  <si>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</si>
  <si>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</si>
  <si>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</si>
  <si>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</si>
  <si>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</si>
  <si>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</si>
  <si>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</si>
  <si>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</si>
  <si>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</si>
  <si>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</si>
  <si>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</si>
  <si>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</si>
  <si>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</si>
  <si>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</si>
  <si>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</si>
  <si>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</si>
  <si>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</si>
  <si>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</si>
  <si>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</si>
  <si>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</si>
  <si>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</si>
  <si>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</si>
  <si>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</si>
  <si>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</si>
  <si>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</si>
  <si>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</si>
  <si>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</si>
  <si>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</si>
  <si>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</si>
  <si>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</si>
  <si>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</si>
  <si>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</si>
  <si>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</si>
  <si>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</si>
  <si>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</si>
  <si>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</si>
  <si>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</si>
  <si>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</si>
  <si>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</si>
  <si>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</si>
  <si>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</si>
  <si>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</si>
  <si>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</si>
  <si>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</si>
  <si>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</si>
  <si>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</si>
  <si>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</si>
  <si>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</si>
  <si>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</si>
  <si>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</si>
  <si>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</si>
  <si>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</si>
  <si>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</si>
  <si>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</si>
  <si>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</si>
  <si>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</si>
  <si>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</si>
  <si>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</si>
  <si>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</si>
  <si>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</si>
  <si>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</si>
  <si>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</si>
  <si>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</si>
  <si>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</si>
  <si>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</si>
  <si>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</si>
  <si>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</si>
  <si>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</si>
  <si>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</si>
  <si>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</si>
  <si>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</si>
  <si>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</si>
  <si>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</si>
  <si>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</si>
  <si>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</si>
  <si>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</si>
  <si>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</si>
  <si>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</si>
  <si>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</si>
  <si>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</si>
  <si>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</si>
  <si>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</si>
  <si>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</si>
  <si>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</si>
  <si>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</si>
  <si>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</si>
  <si>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</si>
  <si>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</si>
  <si>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</si>
  <si>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</si>
  <si>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</si>
  <si>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</si>
  <si>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</si>
  <si>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</si>
  <si>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</si>
  <si>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</si>
  <si>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</si>
  <si>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</si>
  <si>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</si>
  <si>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</si>
  <si>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</si>
  <si>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</si>
  <si>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</si>
  <si>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</si>
  <si>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</si>
  <si>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</si>
  <si>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</si>
  <si>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</si>
  <si>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</si>
  <si>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</si>
  <si>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</si>
  <si>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</si>
  <si>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</si>
  <si>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</si>
  <si>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</si>
  <si>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</si>
  <si>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</si>
  <si>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</si>
  <si>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</si>
  <si>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</si>
  <si>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</si>
  <si>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</si>
  <si>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</si>
  <si>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</si>
  <si>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</si>
  <si>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</si>
  <si>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</si>
  <si>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</si>
  <si>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</si>
  <si>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</si>
  <si>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</si>
  <si>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</si>
  <si>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</si>
  <si>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</si>
  <si>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</si>
  <si>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</si>
  <si>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</si>
  <si>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</si>
  <si>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</si>
  <si>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</si>
  <si>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</si>
  <si>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</si>
  <si>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</si>
  <si>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</si>
  <si>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</si>
  <si>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</si>
  <si>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</si>
  <si>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</si>
  <si>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</si>
  <si>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</si>
  <si>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</si>
  <si>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</si>
  <si>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</si>
  <si>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</si>
  <si>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</si>
  <si>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</si>
  <si>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</si>
  <si>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</si>
  <si>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</si>
  <si>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</si>
  <si>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</si>
  <si>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</si>
  <si>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</si>
  <si>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</si>
  <si>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</si>
  <si>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</si>
  <si>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</si>
  <si>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</si>
  <si>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</si>
  <si>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</si>
  <si>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</si>
  <si>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</si>
  <si>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</si>
  <si>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</si>
  <si>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</si>
  <si>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</si>
  <si>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</si>
  <si>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</si>
  <si>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</si>
  <si>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</si>
  <si>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</si>
  <si>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</si>
  <si>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</si>
  <si>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</si>
  <si>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</si>
  <si>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</si>
  <si>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</si>
  <si>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</si>
  <si>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</si>
  <si>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</si>
  <si>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</si>
  <si>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</si>
  <si>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</si>
  <si>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</si>
  <si>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</si>
  <si>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</si>
  <si>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</si>
  <si>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</si>
  <si>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</si>
  <si>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</si>
  <si>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</si>
  <si>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</si>
  <si>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</si>
  <si>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</si>
  <si>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</si>
  <si>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</si>
  <si>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</si>
  <si>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</si>
  <si>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</si>
  <si>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</si>
  <si>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</si>
  <si>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</si>
  <si>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</si>
  <si>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</si>
  <si>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</si>
  <si>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</si>
  <si>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</si>
  <si>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</si>
  <si>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</si>
  <si>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</si>
  <si>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</si>
  <si>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</si>
  <si>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</si>
  <si>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</si>
  <si>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</si>
  <si>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</si>
  <si>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</si>
  <si>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</si>
  <si>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</si>
  <si>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</si>
  <si>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</si>
  <si>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</si>
  <si>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</si>
  <si>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</si>
  <si>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</si>
  <si>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</si>
  <si>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</si>
  <si>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</si>
  <si>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</si>
  <si>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</si>
  <si>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</si>
  <si>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</si>
  <si>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</si>
  <si>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</si>
  <si>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</si>
  <si>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</si>
  <si>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</si>
  <si>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</si>
  <si>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</si>
  <si>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</si>
  <si>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</si>
  <si>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</si>
  <si>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</si>
  <si>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</si>
  <si>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</si>
  <si>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</si>
  <si>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</si>
  <si>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</si>
  <si>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</si>
  <si>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</si>
  <si>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</si>
  <si>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</si>
  <si>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</si>
  <si>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</si>
  <si>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</si>
  <si>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</si>
  <si>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</si>
  <si>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</si>
  <si>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</si>
  <si>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</si>
  <si>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</si>
  <si>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</si>
  <si>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</si>
  <si>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</si>
  <si>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</si>
  <si>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</si>
  <si>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</si>
  <si>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</si>
  <si>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</si>
  <si>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</si>
  <si>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</si>
  <si>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</si>
  <si>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</si>
  <si>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</si>
  <si>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</si>
  <si>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</si>
  <si>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</si>
  <si>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</si>
  <si>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</si>
  <si>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</si>
  <si>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</si>
  <si>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</si>
  <si>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</si>
  <si>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</si>
  <si>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</si>
  <si>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</si>
  <si>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</si>
  <si>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</si>
  <si>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</si>
  <si>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</si>
  <si>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</si>
  <si>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</si>
  <si>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</si>
  <si>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</si>
  <si>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</si>
  <si>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</si>
  <si>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</si>
  <si>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</si>
  <si>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</si>
  <si>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</si>
  <si>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</si>
  <si>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</si>
  <si>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</si>
  <si>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</si>
  <si>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</si>
  <si>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</si>
  <si>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</si>
  <si>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</si>
  <si>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</si>
  <si>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</si>
  <si>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</si>
  <si>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</si>
  <si>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</si>
  <si>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</si>
  <si>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</si>
  <si>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</si>
  <si>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</si>
  <si>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</si>
  <si>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</si>
  <si>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</si>
  <si>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</si>
  <si>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</si>
  <si>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</si>
  <si>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</si>
  <si>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</si>
  <si>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</si>
  <si>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</si>
  <si>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</si>
  <si>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</si>
  <si>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</si>
  <si>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</si>
  <si>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</si>
  <si>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</si>
  <si>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</si>
  <si>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</si>
  <si>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</si>
  <si>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</si>
  <si>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</si>
  <si>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</si>
  <si>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</si>
  <si>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</si>
  <si>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</si>
  <si>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</si>
  <si>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</si>
  <si>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</si>
  <si>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</si>
  <si>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</si>
  <si>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</si>
  <si>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</si>
  <si>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</si>
  <si>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</si>
  <si>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</si>
  <si>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</si>
  <si>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</si>
  <si>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</si>
  <si>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</si>
  <si>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</si>
  <si>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</si>
  <si>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</si>
  <si>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</si>
  <si>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</si>
  <si>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</si>
  <si>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</si>
  <si>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</si>
  <si>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</si>
  <si>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</si>
  <si>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</si>
  <si>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</si>
  <si>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</si>
  <si>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</si>
  <si>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</si>
  <si>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</si>
  <si>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</si>
  <si>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</si>
  <si>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</si>
  <si>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</si>
  <si>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</si>
  <si>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</si>
  <si>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</si>
  <si>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</si>
  <si>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</si>
  <si>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</si>
  <si>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</si>
  <si>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</si>
  <si>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</si>
  <si>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</si>
  <si>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</si>
  <si>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</si>
  <si>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</si>
  <si>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</si>
  <si>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</si>
  <si>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</si>
  <si>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</si>
  <si>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</si>
  <si>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</si>
  <si>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</si>
  <si>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</si>
  <si>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</si>
  <si>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</si>
  <si>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</si>
  <si>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</si>
  <si>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</si>
  <si>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</si>
  <si>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</si>
  <si>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</si>
  <si>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</si>
  <si>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</si>
  <si>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</si>
  <si>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</si>
  <si>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</si>
  <si>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</si>
  <si>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</si>
  <si>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</si>
  <si>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</si>
  <si>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</si>
  <si>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</si>
  <si>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</si>
  <si>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</si>
  <si>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</si>
  <si>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</si>
  <si>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</si>
  <si>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</si>
  <si>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</si>
  <si>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</si>
  <si>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</si>
  <si>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</si>
  <si>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</si>
  <si>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</si>
  <si>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</si>
  <si>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</si>
  <si>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</si>
  <si>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</si>
  <si>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</si>
  <si>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</si>
  <si>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</si>
  <si>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</si>
  <si>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</si>
  <si>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</si>
  <si>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</si>
  <si>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</si>
  <si>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</si>
  <si>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</si>
  <si>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</si>
  <si>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</si>
  <si>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</si>
  <si>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</si>
  <si>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</si>
  <si>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</si>
  <si>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</si>
  <si>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</si>
  <si>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</si>
  <si>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</si>
  <si>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</si>
  <si>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</si>
  <si>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</si>
  <si>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</si>
  <si>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</si>
  <si>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</si>
  <si>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</si>
  <si>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</si>
  <si>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</si>
  <si>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</si>
  <si>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</si>
  <si>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</si>
  <si>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</si>
  <si>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</si>
  <si>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</si>
  <si>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</si>
  <si>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</si>
  <si>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</si>
  <si>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</si>
  <si>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</si>
  <si>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</si>
  <si>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</si>
  <si>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</si>
  <si>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</si>
  <si>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</si>
  <si>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</si>
  <si>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</si>
  <si>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</si>
  <si>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</si>
  <si>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</si>
  <si>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</si>
  <si>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</si>
  <si>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</si>
  <si>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</si>
  <si>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</si>
  <si>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</si>
  <si>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</si>
  <si>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</si>
  <si>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</si>
  <si>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</si>
  <si>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</si>
  <si>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</si>
  <si>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</si>
  <si>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</si>
  <si>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</si>
  <si>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</si>
  <si>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</si>
  <si>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</si>
  <si>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</si>
  <si>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</si>
  <si>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</si>
  <si>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</si>
  <si>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</si>
  <si>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</si>
  <si>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</si>
  <si>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</si>
  <si>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</si>
  <si>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</si>
  <si>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</si>
  <si>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</si>
  <si>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</si>
  <si>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</si>
  <si>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</si>
  <si>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</si>
  <si>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</si>
  <si>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</si>
  <si>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</si>
  <si>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</si>
  <si>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</si>
  <si>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</si>
  <si>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</si>
  <si>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</si>
  <si>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</si>
  <si>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</si>
  <si>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</si>
  <si>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</si>
  <si>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</si>
  <si>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</si>
  <si>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</si>
  <si>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</si>
  <si>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</si>
  <si>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</si>
  <si>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</si>
  <si>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</si>
  <si>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</si>
  <si>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</si>
  <si>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</si>
  <si>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</si>
  <si>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</si>
  <si>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</si>
  <si>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</si>
  <si>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</si>
  <si>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</si>
  <si>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</si>
  <si>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</si>
  <si>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</si>
  <si>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</si>
  <si>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</si>
  <si>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</si>
  <si>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</si>
  <si>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</si>
  <si>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</si>
  <si>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</si>
  <si>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</si>
  <si>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</si>
  <si>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</si>
  <si>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</si>
  <si>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</si>
  <si>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</si>
  <si>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</si>
  <si>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</si>
  <si>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</si>
  <si>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</si>
  <si>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</si>
  <si>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</si>
  <si>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</si>
  <si>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</si>
  <si>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</si>
  <si>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</si>
  <si>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</si>
  <si>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</si>
  <si>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</si>
  <si>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</si>
  <si>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</si>
  <si>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</si>
  <si>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</si>
  <si>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</si>
  <si>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</si>
  <si>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</si>
  <si>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</si>
  <si>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</si>
  <si>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</si>
  <si>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</si>
  <si>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</si>
  <si>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</si>
  <si>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</si>
  <si>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</si>
  <si>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</si>
  <si>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</si>
  <si>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</si>
  <si>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</si>
  <si>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</si>
  <si>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</si>
  <si>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</si>
  <si>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</si>
  <si>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</si>
  <si>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</si>
  <si>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</si>
  <si>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</si>
  <si>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</si>
  <si>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</si>
  <si>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</si>
  <si>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</si>
  <si>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</si>
  <si>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</si>
  <si>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</si>
  <si>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</si>
  <si>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</si>
  <si>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</si>
  <si>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</si>
  <si>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</si>
  <si>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</si>
  <si>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</si>
  <si>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</si>
  <si>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</si>
  <si>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</si>
  <si>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</si>
  <si>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</si>
  <si>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</si>
  <si>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</si>
  <si>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</si>
  <si>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</si>
  <si>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</si>
  <si>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</si>
  <si>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</si>
  <si>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</si>
  <si>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</si>
  <si>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</si>
  <si>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</si>
  <si>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</si>
  <si>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</si>
  <si>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</si>
  <si>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</si>
  <si>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</si>
  <si>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</si>
  <si>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</si>
  <si>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</si>
  <si>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</si>
  <si>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</si>
  <si>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</si>
  <si>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</si>
  <si>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</si>
  <si>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</si>
  <si>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</si>
  <si>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</si>
  <si>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</si>
  <si>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</si>
  <si>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</si>
  <si>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</si>
  <si>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</si>
  <si>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</si>
  <si>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</si>
  <si>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</si>
  <si>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</si>
  <si>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</si>
  <si>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</si>
  <si>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</si>
  <si>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</si>
  <si>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</si>
  <si>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</si>
  <si>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</si>
  <si>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</si>
  <si>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</si>
  <si>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</si>
  <si>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</si>
  <si>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</si>
  <si>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</si>
  <si>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</si>
  <si>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</si>
  <si>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</si>
  <si>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</si>
  <si>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</si>
  <si>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</si>
  <si>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</si>
  <si>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</si>
  <si>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</si>
  <si>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</si>
  <si>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</si>
  <si>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</si>
  <si>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</si>
  <si>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</si>
  <si>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</si>
  <si>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</si>
  <si>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</si>
  <si>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</si>
  <si>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</si>
  <si>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</si>
  <si>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</si>
  <si>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</si>
  <si>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</si>
  <si>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</si>
  <si>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</si>
  <si>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</si>
  <si>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</si>
  <si>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</si>
  <si>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</si>
  <si>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</si>
  <si>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</si>
  <si>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</si>
  <si>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</si>
  <si>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</si>
  <si>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</si>
  <si>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</si>
  <si>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</si>
  <si>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</si>
  <si>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</si>
  <si>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</si>
  <si>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</si>
  <si>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</si>
  <si>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</si>
  <si>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</si>
  <si>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</si>
  <si>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</si>
  <si>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</si>
  <si>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</si>
  <si>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</si>
  <si>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</si>
  <si>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</si>
  <si>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</si>
  <si>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</si>
  <si>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</si>
  <si>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</si>
  <si>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</si>
  <si>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</si>
  <si>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</si>
  <si>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</si>
  <si>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</si>
  <si>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</si>
  <si>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</si>
  <si>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</si>
  <si>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</si>
  <si>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</si>
  <si>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</si>
  <si>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</si>
  <si>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</si>
  <si>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</si>
  <si>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</si>
  <si>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</si>
  <si>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</si>
  <si>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</si>
  <si>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</si>
  <si>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</si>
  <si>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</si>
  <si>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</si>
  <si>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</si>
  <si>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</si>
  <si>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</si>
  <si>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</si>
  <si>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</si>
  <si>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</si>
  <si>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</si>
  <si>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</si>
  <si>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</si>
  <si>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</si>
  <si>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</si>
  <si>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</si>
  <si>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</si>
  <si>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</si>
  <si>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</si>
  <si>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</si>
  <si>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</si>
  <si>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</si>
  <si>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</si>
  <si>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</si>
  <si>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</si>
  <si>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</si>
  <si>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</si>
  <si>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</si>
  <si>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</si>
  <si>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</si>
  <si>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</si>
  <si>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</si>
  <si>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</si>
  <si>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</si>
  <si>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</si>
  <si>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</si>
  <si>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</si>
  <si>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</si>
  <si>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</si>
  <si>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</si>
  <si>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</si>
  <si>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</si>
  <si>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</si>
  <si>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</si>
  <si>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</si>
  <si>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</si>
  <si>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</si>
  <si>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</si>
  <si>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</si>
  <si>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</si>
  <si>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</si>
  <si>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</si>
  <si>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</si>
  <si>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</si>
  <si>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</si>
  <si>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</si>
  <si>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</si>
  <si>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</si>
  <si>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</si>
  <si>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</si>
  <si>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</si>
  <si>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</si>
  <si>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</si>
  <si>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</si>
  <si>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</si>
  <si>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</si>
  <si>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</si>
  <si>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</si>
  <si>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</si>
  <si>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</si>
  <si>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</si>
  <si>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</si>
  <si>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</si>
  <si>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</si>
  <si>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</si>
  <si>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</si>
  <si>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</si>
  <si>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</si>
  <si>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</si>
  <si>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</si>
  <si>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</si>
  <si>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</si>
  <si>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</si>
  <si>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</si>
  <si>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</si>
  <si>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</si>
  <si>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</si>
  <si>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</si>
  <si>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</si>
  <si>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</si>
  <si>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</si>
  <si>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</si>
  <si>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</si>
  <si>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</si>
  <si>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</si>
  <si>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</si>
  <si>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</si>
  <si>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</si>
  <si>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</si>
  <si>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</si>
  <si>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</si>
  <si>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</si>
  <si>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</si>
  <si>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</si>
  <si>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</si>
  <si>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</si>
  <si>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</si>
  <si>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</si>
  <si>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</si>
  <si>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</si>
  <si>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</si>
  <si>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</si>
  <si>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</si>
  <si>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</si>
  <si>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</si>
  <si>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</si>
  <si>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</si>
  <si>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</si>
  <si>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</si>
  <si>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</si>
  <si>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</si>
  <si>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</si>
  <si>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</si>
  <si>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</si>
  <si>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</si>
  <si>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</si>
  <si>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</si>
  <si>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</si>
  <si>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</si>
  <si>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</si>
  <si>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</si>
  <si>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</si>
  <si>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</si>
  <si>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</si>
  <si>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</si>
  <si>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</si>
  <si>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</si>
  <si>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</si>
  <si>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</si>
  <si>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</si>
  <si>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</si>
  <si>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</si>
  <si>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</si>
  <si>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</si>
  <si>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</si>
  <si>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</si>
  <si>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</si>
  <si>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</si>
  <si>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</si>
  <si>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</si>
  <si>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</si>
  <si>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</si>
  <si>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</si>
  <si>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</si>
  <si>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</si>
  <si>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</si>
  <si>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</si>
  <si>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</si>
  <si>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</si>
  <si>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</si>
  <si>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</si>
  <si>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</si>
  <si>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</si>
  <si>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</si>
  <si>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</si>
  <si>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</si>
  <si>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</si>
  <si>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</si>
  <si>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</si>
  <si>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</si>
  <si>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</si>
  <si>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</si>
  <si>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</si>
  <si>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</si>
  <si>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</si>
  <si>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</si>
  <si>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</si>
  <si>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</si>
  <si>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</si>
  <si>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</si>
  <si>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</si>
  <si>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</si>
  <si>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</si>
  <si>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</si>
  <si>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</si>
  <si>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</si>
  <si>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</si>
  <si>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</si>
  <si>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</si>
  <si>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</si>
  <si>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</si>
  <si>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</si>
  <si>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</si>
  <si>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</si>
  <si>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</si>
  <si>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</si>
  <si>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</si>
  <si>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</si>
  <si>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</si>
  <si>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</si>
  <si>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</si>
  <si>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</si>
  <si>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</si>
  <si>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</si>
  <si>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</si>
  <si>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</si>
  <si>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</si>
  <si>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</si>
  <si>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</si>
  <si>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</si>
  <si>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</si>
  <si>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</si>
  <si>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</si>
  <si>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</si>
  <si>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</si>
  <si>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</si>
  <si>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</si>
  <si>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</si>
  <si>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</si>
  <si>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</si>
  <si>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</si>
  <si>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</si>
  <si>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</si>
  <si>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</si>
  <si>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</si>
  <si>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</si>
  <si>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</si>
  <si>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</si>
  <si>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</si>
  <si>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</si>
  <si>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</si>
  <si>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</si>
  <si>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</si>
  <si>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</si>
  <si>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</si>
  <si>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</si>
  <si>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</si>
  <si>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</si>
  <si>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</si>
  <si>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</si>
  <si>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</si>
  <si>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</si>
  <si>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</si>
  <si>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</si>
  <si>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</si>
  <si>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</si>
  <si>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</si>
  <si>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</si>
  <si>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</si>
  <si>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</si>
  <si>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</si>
  <si>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</si>
  <si>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</si>
  <si>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</si>
  <si>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</si>
  <si>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</si>
  <si>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</si>
  <si>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</si>
  <si>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</si>
  <si>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</si>
  <si>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</si>
  <si>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</si>
  <si>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</si>
  <si>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</si>
  <si>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</si>
  <si>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</si>
  <si>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</si>
  <si>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</si>
  <si>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</si>
  <si>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</si>
  <si>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</si>
  <si>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</si>
  <si>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</si>
  <si>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</si>
  <si>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</si>
  <si>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</si>
  <si>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</si>
  <si>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</si>
  <si>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</si>
  <si>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</si>
  <si>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</si>
  <si>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</si>
  <si>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</si>
  <si>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</si>
  <si>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</si>
  <si>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</si>
  <si>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</si>
  <si>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</si>
  <si>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</si>
  <si>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</si>
  <si>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</si>
  <si>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</si>
  <si>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</si>
  <si>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</si>
  <si>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</si>
  <si>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</si>
  <si>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</si>
  <si>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</si>
  <si>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</si>
  <si>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</si>
  <si>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</si>
  <si>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</si>
  <si>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</si>
  <si>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</si>
  <si>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</si>
  <si>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</si>
  <si>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</si>
  <si>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</si>
  <si>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</si>
  <si>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</si>
  <si>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</si>
  <si>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</si>
  <si>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</si>
  <si>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</si>
  <si>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</si>
  <si>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</si>
  <si>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</si>
  <si>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</si>
  <si>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</si>
  <si>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</si>
  <si>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</si>
  <si>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</si>
  <si>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</si>
  <si>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</si>
  <si>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</si>
  <si>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</si>
  <si>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</si>
  <si>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</si>
  <si>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</si>
  <si>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</si>
  <si>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</si>
  <si>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</si>
  <si>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</si>
  <si>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</si>
  <si>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</si>
  <si>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</si>
  <si>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</si>
  <si>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</si>
  <si>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</si>
  <si>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</si>
  <si>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</si>
  <si>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</si>
  <si>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</si>
  <si>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</si>
  <si>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</si>
  <si>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</si>
  <si>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</si>
  <si>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</si>
  <si>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</si>
  <si>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</si>
  <si>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</si>
  <si>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</si>
  <si>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</si>
  <si>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</si>
  <si>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</si>
  <si>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</si>
  <si>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</si>
  <si>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</si>
  <si>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</si>
  <si>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</si>
  <si>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</si>
  <si>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</si>
  <si>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</si>
  <si>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</si>
  <si>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</si>
  <si>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</si>
  <si>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</si>
  <si>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</si>
  <si>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</si>
  <si>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</si>
  <si>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</si>
  <si>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</si>
  <si>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</si>
  <si>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</si>
  <si>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</si>
  <si>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</si>
  <si>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</si>
  <si>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</si>
  <si>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</si>
  <si>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</si>
  <si>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</si>
  <si>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</si>
  <si>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</si>
  <si>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</si>
  <si>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</si>
  <si>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</si>
  <si>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</si>
  <si>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</si>
  <si>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</si>
  <si>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</si>
  <si>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</si>
  <si>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</si>
  <si>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</si>
  <si>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</si>
  <si>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</si>
  <si>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</si>
  <si>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</si>
  <si>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</si>
  <si>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</si>
  <si>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</si>
  <si>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</si>
  <si>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</si>
  <si>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</si>
  <si>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</si>
  <si>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</si>
  <si>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</si>
  <si>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</si>
  <si>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</si>
  <si>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</si>
  <si>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</si>
  <si>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</si>
  <si>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</si>
  <si>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</si>
  <si>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</si>
  <si>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</si>
  <si>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</si>
  <si>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</si>
  <si>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</si>
  <si>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</si>
  <si>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</si>
  <si>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</si>
  <si>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</si>
  <si>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</si>
  <si>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</si>
  <si>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</si>
  <si>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</si>
  <si>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</si>
  <si>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</si>
  <si>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</si>
  <si>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</si>
  <si>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</si>
  <si>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</si>
  <si>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</si>
  <si>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</si>
  <si>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</si>
  <si>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</si>
  <si>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</si>
  <si>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</si>
  <si>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</si>
  <si>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</si>
  <si>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</si>
  <si>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</si>
  <si>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</si>
  <si>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</si>
  <si>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</si>
  <si>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</si>
  <si>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</si>
  <si>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</si>
  <si>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</si>
  <si>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</si>
  <si>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</si>
  <si>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</si>
  <si>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</si>
  <si>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</si>
  <si>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</si>
  <si>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</si>
  <si>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</si>
  <si>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</si>
  <si>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</si>
  <si>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</si>
  <si>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</si>
  <si>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</si>
  <si>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</si>
  <si>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</si>
  <si>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</si>
  <si>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</si>
  <si>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</si>
  <si>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</si>
  <si>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</si>
  <si>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</si>
  <si>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</si>
  <si>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</si>
  <si>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</si>
  <si>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</si>
  <si>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</si>
  <si>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</si>
  <si>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</si>
  <si>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</si>
  <si>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</si>
  <si>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</si>
  <si>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</si>
  <si>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</si>
  <si>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</si>
  <si>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</si>
  <si>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</si>
  <si>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</si>
  <si>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</si>
  <si>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</si>
  <si>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</si>
  <si>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</si>
  <si>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</si>
  <si>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</si>
  <si>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</si>
  <si>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</si>
  <si>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</si>
  <si>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</si>
  <si>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</si>
  <si>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</si>
  <si>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</si>
  <si>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</si>
  <si>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</si>
  <si>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</si>
  <si>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</si>
  <si>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</si>
  <si>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</si>
  <si>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</si>
  <si>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</si>
  <si>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</si>
  <si>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</si>
  <si>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</si>
  <si>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</si>
  <si>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</si>
  <si>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</si>
  <si>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</si>
  <si>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</si>
  <si>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</si>
  <si>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</si>
  <si>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</si>
  <si>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</si>
  <si>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</si>
  <si>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</si>
  <si>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</si>
  <si>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</si>
  <si>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</si>
  <si>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</si>
  <si>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</si>
  <si>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</si>
  <si>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</si>
  <si>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</si>
  <si>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</si>
  <si>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</si>
  <si>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</si>
  <si>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</si>
  <si>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</si>
  <si>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</si>
  <si>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</si>
  <si>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</si>
  <si>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</si>
  <si>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</si>
  <si>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</si>
  <si>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</si>
  <si>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</si>
  <si>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</si>
  <si>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</si>
  <si>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</si>
  <si>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</si>
  <si>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</si>
  <si>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</si>
  <si>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</si>
  <si>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</si>
  <si>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</si>
  <si>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</si>
  <si>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</si>
  <si>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</si>
  <si>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</si>
  <si>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</si>
  <si>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</si>
  <si>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</si>
  <si>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</si>
  <si>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</si>
  <si>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</si>
  <si>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</si>
  <si>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</si>
  <si>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</si>
  <si>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</si>
  <si>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</si>
  <si>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</si>
  <si>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</si>
  <si>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</si>
  <si>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</si>
  <si>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</si>
  <si>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</si>
  <si>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</si>
  <si>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</si>
  <si>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</si>
  <si>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</si>
  <si>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</si>
  <si>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</si>
  <si>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</si>
  <si>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</si>
  <si>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</si>
  <si>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</si>
  <si>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</si>
  <si>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</si>
  <si>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</si>
  <si>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</si>
  <si>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</si>
  <si>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</si>
  <si>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</si>
  <si>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</si>
  <si>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</si>
  <si>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</si>
  <si>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</si>
  <si>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</si>
  <si>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</si>
  <si>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</si>
  <si>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</si>
  <si>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</si>
  <si>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</si>
  <si>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</si>
  <si>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</si>
  <si>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</si>
  <si>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</si>
  <si>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</si>
  <si>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</si>
  <si>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</si>
  <si>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</si>
  <si>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</si>
  <si>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</si>
  <si>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</si>
  <si>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</si>
  <si>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</si>
  <si>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</si>
  <si>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</si>
  <si>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</si>
  <si>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</si>
  <si>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</si>
  <si>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</si>
  <si>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</si>
  <si>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</si>
  <si>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</si>
  <si>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</si>
  <si>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</si>
  <si>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</si>
  <si>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</si>
  <si>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</si>
  <si>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</si>
  <si>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</si>
  <si>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</si>
  <si>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</si>
  <si>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</si>
  <si>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</si>
  <si>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</si>
  <si>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</si>
  <si>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</si>
  <si>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</si>
  <si>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</si>
  <si>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</si>
  <si>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</si>
  <si>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</si>
  <si>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</si>
  <si>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</si>
  <si>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</si>
  <si>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</si>
  <si>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</si>
  <si>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</si>
  <si>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</si>
  <si>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</si>
  <si>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</si>
  <si>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</si>
  <si>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</si>
  <si>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</si>
  <si>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</si>
  <si>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</si>
  <si>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</si>
  <si>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</si>
  <si>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</si>
  <si>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</si>
  <si>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</si>
  <si>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</si>
  <si>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</si>
  <si>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</si>
  <si>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</si>
  <si>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</si>
  <si>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</si>
  <si>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</si>
  <si>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</si>
  <si>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</si>
  <si>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</si>
  <si>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</si>
  <si>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</si>
  <si>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</si>
  <si>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</si>
  <si>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</si>
  <si>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</si>
  <si>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</si>
  <si>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</si>
  <si>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</si>
  <si>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</si>
  <si>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</si>
  <si>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</si>
  <si>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</si>
  <si>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</si>
  <si>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</si>
  <si>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</si>
  <si>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</si>
  <si>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</si>
  <si>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</si>
  <si>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</si>
  <si>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</si>
  <si>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</si>
  <si>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</si>
  <si>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</si>
  <si>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</si>
  <si>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</si>
  <si>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</si>
  <si>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</si>
  <si>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</si>
  <si>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</si>
  <si>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</si>
  <si>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</si>
  <si>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</si>
  <si>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</si>
  <si>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</si>
  <si>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</si>
  <si>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</si>
  <si>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</si>
  <si>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</si>
  <si>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</si>
  <si>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</si>
  <si>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</si>
  <si>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</si>
  <si>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</si>
  <si>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</si>
  <si>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</si>
  <si>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</si>
  <si>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</si>
  <si>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</si>
  <si>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</si>
  <si>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</si>
  <si>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</si>
  <si>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</si>
  <si>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</si>
  <si>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</si>
  <si>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</si>
  <si>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</si>
  <si>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</si>
  <si>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</si>
  <si>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</si>
  <si>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</si>
  <si>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</si>
  <si>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</si>
  <si>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</si>
  <si>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</si>
  <si>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</si>
  <si>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</si>
  <si>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</si>
  <si>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</si>
  <si>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</si>
  <si>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</si>
  <si>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</si>
  <si>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</si>
  <si>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</si>
  <si>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</si>
  <si>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</si>
  <si>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</si>
  <si>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</si>
  <si>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</si>
  <si>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</si>
  <si>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</si>
  <si>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</si>
  <si>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</si>
  <si>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</si>
  <si>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</si>
  <si>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</si>
  <si>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</si>
  <si>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</si>
  <si>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</si>
  <si>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</si>
  <si>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</si>
  <si>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</si>
  <si>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</si>
  <si>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</si>
  <si>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</si>
  <si>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</si>
  <si>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</si>
  <si>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</si>
  <si>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</si>
  <si>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</si>
  <si>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</si>
  <si>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</si>
  <si>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</si>
  <si>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</si>
  <si>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</si>
  <si>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</si>
  <si>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</si>
  <si>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</si>
  <si>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</si>
  <si>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</si>
  <si>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</si>
  <si>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</si>
  <si>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</si>
  <si>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</si>
  <si>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</si>
  <si>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</si>
  <si>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</si>
  <si>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</si>
  <si>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</si>
  <si>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</si>
  <si>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</si>
  <si>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</si>
  <si>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</si>
  <si>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</si>
  <si>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</si>
  <si>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</si>
  <si>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</si>
  <si>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</si>
  <si>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</si>
  <si>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</si>
  <si>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</si>
  <si>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</si>
  <si>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</si>
  <si>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</si>
  <si>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</si>
  <si>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</si>
  <si>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</si>
  <si>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</si>
  <si>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</si>
  <si>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</si>
  <si>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</si>
  <si>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</si>
  <si>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</si>
  <si>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</si>
  <si>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</si>
  <si>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</si>
  <si>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</si>
  <si>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</si>
  <si>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</si>
  <si>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</si>
  <si>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</si>
  <si>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</si>
  <si>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</si>
  <si>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</si>
  <si>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</si>
  <si>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</si>
  <si>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</si>
  <si>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</si>
  <si>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</si>
  <si>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</si>
  <si>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</si>
  <si>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</si>
  <si>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</si>
  <si>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</si>
  <si>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</si>
  <si>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</si>
  <si>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</si>
  <si>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</si>
  <si>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</si>
  <si>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</si>
  <si>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</si>
  <si>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</si>
  <si>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</si>
  <si>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</si>
  <si>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</si>
  <si>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</si>
  <si>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</si>
  <si>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</si>
  <si>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</si>
  <si>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</si>
  <si>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</si>
  <si>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</si>
  <si>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</si>
  <si>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</si>
  <si>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</si>
  <si>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</si>
  <si>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</si>
  <si>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</si>
  <si>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</si>
  <si>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</si>
  <si>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</si>
  <si>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</si>
  <si>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</si>
  <si>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</si>
  <si>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</si>
  <si>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</si>
  <si>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</si>
  <si>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</si>
  <si>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</si>
  <si>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</si>
  <si>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</si>
  <si>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</si>
  <si>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</si>
  <si>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</si>
  <si>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</si>
  <si>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</si>
  <si>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</si>
  <si>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</si>
  <si>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</si>
  <si>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</si>
  <si>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</si>
  <si>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</si>
  <si>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</si>
  <si>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</si>
  <si>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</si>
  <si>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</si>
  <si>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</si>
  <si>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</si>
  <si>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</si>
  <si>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</si>
  <si>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</si>
  <si>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</si>
  <si>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</si>
  <si>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</si>
  <si>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</si>
  <si>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</si>
  <si>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</si>
  <si>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</si>
  <si>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</si>
  <si>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</si>
  <si>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</si>
  <si>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</si>
  <si>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</si>
  <si>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</si>
  <si>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</si>
  <si>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</si>
  <si>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</si>
  <si>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</si>
  <si>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</si>
  <si>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</si>
  <si>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</si>
  <si>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</si>
  <si>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</si>
  <si>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</si>
  <si>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</si>
  <si>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</si>
  <si>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</si>
  <si>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</si>
  <si>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</si>
  <si>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</si>
  <si>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</si>
  <si>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</si>
  <si>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</si>
  <si>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</si>
  <si>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</si>
  <si>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</si>
  <si>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</si>
  <si>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</si>
  <si>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</si>
  <si>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</si>
  <si>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</si>
  <si>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</si>
  <si>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</si>
  <si>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</si>
  <si>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</si>
  <si>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</si>
  <si>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</si>
  <si>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</si>
  <si>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</si>
  <si>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</si>
  <si>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</si>
  <si>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</si>
  <si>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</si>
  <si>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</si>
  <si>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</si>
  <si>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</si>
  <si>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</si>
  <si>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</si>
  <si>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</si>
  <si>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</si>
  <si>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</si>
  <si>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</si>
  <si>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</si>
  <si>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</si>
  <si>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</si>
  <si>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</si>
  <si>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</si>
  <si>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</si>
  <si>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</si>
  <si>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</si>
  <si>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</si>
  <si>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</si>
  <si>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</si>
  <si>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</si>
  <si>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</si>
  <si>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</si>
  <si>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</si>
  <si>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</si>
  <si>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</si>
  <si>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</si>
  <si>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</si>
  <si>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</si>
  <si>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</si>
  <si>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</si>
  <si>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</si>
  <si>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</si>
  <si>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</si>
  <si>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</si>
  <si>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</si>
  <si>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</si>
  <si>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</si>
  <si>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</si>
  <si>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</si>
  <si>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</si>
  <si>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</si>
  <si>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</si>
  <si>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</si>
  <si>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</si>
  <si>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</si>
  <si>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</si>
  <si>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</si>
  <si>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</si>
  <si>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</si>
  <si>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</si>
  <si>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</si>
  <si>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</si>
  <si>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</si>
  <si>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</si>
  <si>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</si>
  <si>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</si>
  <si>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</si>
  <si>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</si>
  <si>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</si>
  <si>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</si>
  <si>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</si>
  <si>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</si>
  <si>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</si>
  <si>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</si>
  <si>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</si>
  <si>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</si>
  <si>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</si>
  <si>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</si>
  <si>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</si>
  <si>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</si>
  <si>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</si>
  <si>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</si>
  <si>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</si>
  <si>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</si>
  <si>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</si>
  <si>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</si>
  <si>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</si>
  <si>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</si>
  <si>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</si>
  <si>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</si>
  <si>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</si>
  <si>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</si>
  <si>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</si>
  <si>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</si>
  <si>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</si>
  <si>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</si>
  <si>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</si>
  <si>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</si>
  <si>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</si>
  <si>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</si>
  <si>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</si>
  <si>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</si>
  <si>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</si>
  <si>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</si>
  <si>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</si>
  <si>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</si>
  <si>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</si>
  <si>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</si>
  <si>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</si>
  <si>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</si>
  <si>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</si>
  <si>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</si>
  <si>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</si>
  <si>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</si>
  <si>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</si>
  <si>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</si>
  <si>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</si>
  <si>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</si>
  <si>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</si>
  <si>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</si>
  <si>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</si>
  <si>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</si>
  <si>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</si>
  <si>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</si>
  <si>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</si>
  <si>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</si>
  <si>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</si>
  <si>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</si>
  <si>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</si>
  <si>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</si>
  <si>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</si>
  <si>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</si>
  <si>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</si>
  <si>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</si>
  <si>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</si>
  <si>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</si>
  <si>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</si>
  <si>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</si>
  <si>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</si>
  <si>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</si>
  <si>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</si>
  <si>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</si>
  <si>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</si>
  <si>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</si>
  <si>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</si>
  <si>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</si>
  <si>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</si>
  <si>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</si>
  <si>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</si>
  <si>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</si>
  <si>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</si>
  <si>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</si>
  <si>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</si>
  <si>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</si>
  <si>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</si>
  <si>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</si>
  <si>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</si>
  <si>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</si>
  <si>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</si>
  <si>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</si>
  <si>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</si>
  <si>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</si>
  <si>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</si>
  <si>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</si>
  <si>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</si>
  <si>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</si>
  <si>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</si>
  <si>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</si>
  <si>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</si>
  <si>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</si>
  <si>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</si>
  <si>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</si>
  <si>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</si>
  <si>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</si>
  <si>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</si>
  <si>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</si>
  <si>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</si>
  <si>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</si>
  <si>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</si>
  <si>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</si>
  <si>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</si>
  <si>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</si>
  <si>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</si>
  <si>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</si>
  <si>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</si>
  <si>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</si>
  <si>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</si>
  <si>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</si>
  <si>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</si>
  <si>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</si>
  <si>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</si>
  <si>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</si>
  <si>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</si>
  <si>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</si>
  <si>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</si>
  <si>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</si>
  <si>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</si>
  <si>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</si>
  <si>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</si>
  <si>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</si>
  <si>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</si>
  <si>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</si>
  <si>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</si>
  <si>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</si>
  <si>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</si>
  <si>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</si>
  <si>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</si>
  <si>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</si>
  <si>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</si>
  <si>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</si>
  <si>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</si>
  <si>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</si>
  <si>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</si>
  <si>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</si>
  <si>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</si>
  <si>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</si>
  <si>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</si>
  <si>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</si>
  <si>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</si>
  <si>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</si>
  <si>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</si>
  <si>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</si>
  <si>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</si>
  <si>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</si>
  <si>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</si>
  <si>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</si>
  <si>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</si>
  <si>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</si>
  <si>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</si>
  <si>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</si>
  <si>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</si>
  <si>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</si>
  <si>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</si>
  <si>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</si>
  <si>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</si>
  <si>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</si>
  <si>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</si>
  <si>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</si>
  <si>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</si>
  <si>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</si>
  <si>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</si>
  <si>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</si>
  <si>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</si>
  <si>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</si>
  <si>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</si>
  <si>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</si>
  <si>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</si>
  <si>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</si>
  <si>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</si>
  <si>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</si>
  <si>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</si>
  <si>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</si>
  <si>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</si>
  <si>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</si>
  <si>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</si>
  <si>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</si>
  <si>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</si>
  <si>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</si>
  <si>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</si>
  <si>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</si>
  <si>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</si>
  <si>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</si>
  <si>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</si>
  <si>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</si>
  <si>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</si>
  <si>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</si>
  <si>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</si>
  <si>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</si>
  <si>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</si>
  <si>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</si>
  <si>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</si>
  <si>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</si>
  <si>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</si>
  <si>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</si>
  <si>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</si>
  <si>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</si>
  <si>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</si>
  <si>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</si>
  <si>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</si>
  <si>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</si>
  <si>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</si>
  <si>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</si>
  <si>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</si>
  <si>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</si>
  <si>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</si>
  <si>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</si>
  <si>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</si>
  <si>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</si>
  <si>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</si>
  <si>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</si>
  <si>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</si>
  <si>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</si>
  <si>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</si>
  <si>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</si>
  <si>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</si>
  <si>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</si>
  <si>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</si>
  <si>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</si>
  <si>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</si>
  <si>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</si>
  <si>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</si>
  <si>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</si>
  <si>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</si>
  <si>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</si>
  <si>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</si>
  <si>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</si>
  <si>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</si>
  <si>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</si>
  <si>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</si>
  <si>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</si>
  <si>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</si>
  <si>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</si>
  <si>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</si>
  <si>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</si>
  <si>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</si>
  <si>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</si>
  <si>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</si>
  <si>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</si>
  <si>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</si>
  <si>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</si>
  <si>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</si>
  <si>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</si>
  <si>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</si>
  <si>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</si>
  <si>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</si>
  <si>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</si>
  <si>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</si>
  <si>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</si>
  <si>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</si>
  <si>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</si>
  <si>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</si>
  <si>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</si>
  <si>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</si>
  <si>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</si>
  <si>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</si>
  <si>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</si>
  <si>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</si>
  <si>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</si>
  <si>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</si>
  <si>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</si>
  <si>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</si>
  <si>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</si>
  <si>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</si>
  <si>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</si>
  <si>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</si>
  <si>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</si>
  <si>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</si>
  <si>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</si>
  <si>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</si>
  <si>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</si>
  <si>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</si>
  <si>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</si>
  <si>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</si>
  <si>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</si>
  <si>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</si>
  <si>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</si>
  <si>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</si>
  <si>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</si>
  <si>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</si>
  <si>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</si>
  <si>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</si>
  <si>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</si>
  <si>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</si>
  <si>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</si>
  <si>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</si>
  <si>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</si>
  <si>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</si>
  <si>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</si>
  <si>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</si>
  <si>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</si>
  <si>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</si>
  <si>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</si>
  <si>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</si>
  <si>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</si>
  <si>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</si>
  <si>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</si>
  <si>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</si>
  <si>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</si>
  <si>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</si>
  <si>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</si>
  <si>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</si>
  <si>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</si>
  <si>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</si>
  <si>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</si>
  <si>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</si>
  <si>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</si>
  <si>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</si>
  <si>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</si>
  <si>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</si>
  <si>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</si>
  <si>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</si>
  <si>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</si>
  <si>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</si>
  <si>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</si>
  <si>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</si>
  <si>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</si>
  <si>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</si>
  <si>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</si>
  <si>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</si>
  <si>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</si>
  <si>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</si>
  <si>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</si>
  <si>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</si>
  <si>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</si>
  <si>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</si>
  <si>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</si>
  <si>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</si>
  <si>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</si>
  <si>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</si>
  <si>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</si>
  <si>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</si>
  <si>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</si>
  <si>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</si>
  <si>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</si>
  <si>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</si>
  <si>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</si>
  <si>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</si>
  <si>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</si>
  <si>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</si>
  <si>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</si>
  <si>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</si>
  <si>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</si>
  <si>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</si>
  <si>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</si>
  <si>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</si>
  <si>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</si>
  <si>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</si>
  <si>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</si>
  <si>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</si>
  <si>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</si>
  <si>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</si>
  <si>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</si>
  <si>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</si>
  <si>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</si>
  <si>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</si>
  <si>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</si>
  <si>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</si>
  <si>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</si>
  <si>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</si>
  <si>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</si>
  <si>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</si>
  <si>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</si>
  <si>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</si>
  <si>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</si>
  <si>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</si>
  <si>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</si>
  <si>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</si>
  <si>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</si>
  <si>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</si>
  <si>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</si>
  <si>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</si>
  <si>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</si>
  <si>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</si>
  <si>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</si>
  <si>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</si>
  <si>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</si>
  <si>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</si>
  <si>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</si>
  <si>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</si>
  <si>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</si>
  <si>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</si>
  <si>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</si>
  <si>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</si>
  <si>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</si>
  <si>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</si>
  <si>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</si>
  <si>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</si>
  <si>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</si>
  <si>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</si>
  <si>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</si>
  <si>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</si>
  <si>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</si>
  <si>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</si>
  <si>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</si>
  <si>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</si>
  <si>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</si>
  <si>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</si>
  <si>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</si>
  <si>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</si>
  <si>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</si>
  <si>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</si>
  <si>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</si>
  <si>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</si>
  <si>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</si>
  <si>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</si>
  <si>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</si>
  <si>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</si>
  <si>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</si>
  <si>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</si>
  <si>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</si>
  <si>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</si>
  <si>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</si>
  <si>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</si>
  <si>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</si>
  <si>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</si>
  <si>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</si>
  <si>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</si>
  <si>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</si>
  <si>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</si>
  <si>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</si>
  <si>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</si>
  <si>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</si>
  <si>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</si>
  <si>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</si>
  <si>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</si>
  <si>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</si>
  <si>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</si>
  <si>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</si>
  <si>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</si>
  <si>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</si>
  <si>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</si>
  <si>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</si>
  <si>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</si>
  <si>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</si>
  <si>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</si>
  <si>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</si>
  <si>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</si>
  <si>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</si>
  <si>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</si>
  <si>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</si>
  <si>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</si>
  <si>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</si>
  <si>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</si>
  <si>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</si>
  <si>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</si>
  <si>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</si>
  <si>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</si>
  <si>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</si>
  <si>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</si>
  <si>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</si>
  <si>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</si>
  <si>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</si>
  <si>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</si>
  <si>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</si>
  <si>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</si>
  <si>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</si>
  <si>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</si>
  <si>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</si>
  <si>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</si>
  <si>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</si>
  <si>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</si>
  <si>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</si>
  <si>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</si>
  <si>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</si>
  <si>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</si>
  <si>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</si>
  <si>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</si>
  <si>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</si>
  <si>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</si>
  <si>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</si>
  <si>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</si>
  <si>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</si>
  <si>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</si>
  <si>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</si>
  <si>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</si>
  <si>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</si>
  <si>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</si>
  <si>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</si>
  <si>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</si>
  <si>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</si>
  <si>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</si>
  <si>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</si>
  <si>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</si>
  <si>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</si>
  <si>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</si>
  <si>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</si>
  <si>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</si>
  <si>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</si>
  <si>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</si>
  <si>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</si>
  <si>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</si>
  <si>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</si>
  <si>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</si>
  <si>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</si>
  <si>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</si>
  <si>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</si>
  <si>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</si>
  <si>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</si>
  <si>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</si>
  <si>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</si>
  <si>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</si>
  <si>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</si>
  <si>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</si>
  <si>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</si>
  <si>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</si>
  <si>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</si>
  <si>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</si>
  <si>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</si>
  <si>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</si>
  <si>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</si>
  <si>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</si>
  <si>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</si>
  <si>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</si>
  <si>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</si>
  <si>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</si>
  <si>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</si>
  <si>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</si>
  <si>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</si>
  <si>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</si>
  <si>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</si>
  <si>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</si>
  <si>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</si>
  <si>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</si>
  <si>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</si>
  <si>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</si>
  <si>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</si>
  <si>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</si>
  <si>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</si>
  <si>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</si>
  <si>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</si>
  <si>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</si>
  <si>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</si>
  <si>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</si>
  <si>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</si>
  <si>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</si>
  <si>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</si>
  <si>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</si>
  <si>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</si>
  <si>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</si>
  <si>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</si>
  <si>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</si>
  <si>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</si>
  <si>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</si>
  <si>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</si>
  <si>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</si>
  <si>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</si>
  <si>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</si>
  <si>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</si>
  <si>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</si>
  <si>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</si>
  <si>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</si>
  <si>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</si>
  <si>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</si>
  <si>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</si>
  <si>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</si>
  <si>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</si>
  <si>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</si>
  <si>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</si>
  <si>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</si>
  <si>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</si>
  <si>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</si>
  <si>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</si>
  <si>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</si>
  <si>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</si>
  <si>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</si>
  <si>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</si>
  <si>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</si>
  <si>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</si>
  <si>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</si>
  <si>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</si>
  <si>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</si>
  <si>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</si>
  <si>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</si>
  <si>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</si>
  <si>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</si>
  <si>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</si>
  <si>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</si>
  <si>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</si>
  <si>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</si>
  <si>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</si>
  <si>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</si>
  <si>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</si>
  <si>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</si>
  <si>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</si>
  <si>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</si>
  <si>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</si>
  <si>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</si>
  <si>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</si>
  <si>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</si>
  <si>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</si>
  <si>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</si>
  <si>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</si>
  <si>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</si>
  <si>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</si>
  <si>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</si>
  <si>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</si>
  <si>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</si>
  <si>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</si>
  <si>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</si>
  <si>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</si>
  <si>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</si>
  <si>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</si>
  <si>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</si>
  <si>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</si>
  <si>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</si>
  <si>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</si>
  <si>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</si>
  <si>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</si>
  <si>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</si>
  <si>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</si>
  <si>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</si>
  <si>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</si>
  <si>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</si>
  <si>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</si>
  <si>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</si>
  <si>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</si>
  <si>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</si>
  <si>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</si>
  <si>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</si>
  <si>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</si>
  <si>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</si>
  <si>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</si>
  <si>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</si>
  <si>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</si>
  <si>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</si>
  <si>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</si>
  <si>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</si>
  <si>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</si>
  <si>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</si>
  <si>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</si>
  <si>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</si>
  <si>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</si>
  <si>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</si>
  <si>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</si>
  <si>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</si>
  <si>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</si>
  <si>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</si>
  <si>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</si>
  <si>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</si>
  <si>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</si>
  <si>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</si>
  <si>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</si>
  <si>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</si>
  <si>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</si>
  <si>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</si>
  <si>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</si>
  <si>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</si>
  <si>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</si>
  <si>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</si>
  <si>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</si>
  <si>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</si>
  <si>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</si>
  <si>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</si>
  <si>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</si>
  <si>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</si>
  <si>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</si>
  <si>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</si>
  <si>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</si>
  <si>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</si>
  <si>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</si>
  <si>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</si>
  <si>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</si>
  <si>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</si>
  <si>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</si>
  <si>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</si>
  <si>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</si>
  <si>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</si>
  <si>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</si>
  <si>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</si>
  <si>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</si>
  <si>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</si>
  <si>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</si>
  <si>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</si>
  <si>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</si>
  <si>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</si>
  <si>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</si>
  <si>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</si>
  <si>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</si>
  <si>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</si>
  <si>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</si>
  <si>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</si>
  <si>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</si>
  <si>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</si>
  <si>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</si>
  <si>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</si>
  <si>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</si>
  <si>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</si>
  <si>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</si>
  <si>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</si>
  <si>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</si>
  <si>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</si>
  <si>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</si>
  <si>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</si>
  <si>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</si>
  <si>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</si>
  <si>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</si>
  <si>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</si>
  <si>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</si>
  <si>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</si>
  <si>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</si>
  <si>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</si>
  <si>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</si>
  <si>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</si>
  <si>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</si>
  <si>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</si>
  <si>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</si>
  <si>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</si>
  <si>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</si>
  <si>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</si>
  <si>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</si>
  <si>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</si>
  <si>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</si>
  <si>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</si>
  <si>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</si>
  <si>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</si>
  <si>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</si>
  <si>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</si>
  <si>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</si>
  <si>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</si>
  <si>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</si>
  <si>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</si>
  <si>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</si>
  <si>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</si>
  <si>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</si>
  <si>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</si>
  <si>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</si>
  <si>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</si>
  <si>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</si>
  <si>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</si>
  <si>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</si>
  <si>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</si>
  <si>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</si>
  <si>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</si>
  <si>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</si>
  <si>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</si>
  <si>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</si>
  <si>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</si>
  <si>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</si>
  <si>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</si>
  <si>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</si>
  <si>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</si>
  <si>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</si>
  <si>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</si>
  <si>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</si>
  <si>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</si>
  <si>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</si>
  <si>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</si>
  <si>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</si>
  <si>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</si>
  <si>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</si>
  <si>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</si>
  <si>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</si>
  <si>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</si>
  <si>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</si>
  <si>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</si>
  <si>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</si>
  <si>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</si>
  <si>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</si>
  <si>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</si>
  <si>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</si>
  <si>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</si>
  <si>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</si>
  <si>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</si>
  <si>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</si>
  <si>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</si>
  <si>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</si>
  <si>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</si>
  <si>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</si>
  <si>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</si>
  <si>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</si>
  <si>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</si>
  <si>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</si>
  <si>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</si>
  <si>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</si>
  <si>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</si>
  <si>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</si>
  <si>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</si>
  <si>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</si>
  <si>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</si>
  <si>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</si>
  <si>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</si>
  <si>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</si>
  <si>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</si>
  <si>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</si>
  <si>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</si>
  <si>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</si>
  <si>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</si>
  <si>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</si>
  <si>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</si>
  <si>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</si>
  <si>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</si>
  <si>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</si>
  <si>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</si>
  <si>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</si>
  <si>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</si>
  <si>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</si>
  <si>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</si>
  <si>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</si>
  <si>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</si>
  <si>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</si>
  <si>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</si>
  <si>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</si>
  <si>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</si>
  <si>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</si>
  <si>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</si>
  <si>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</si>
  <si>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</si>
  <si>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</si>
  <si>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</si>
  <si>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</si>
  <si>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</si>
  <si>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</si>
  <si>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</si>
  <si>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</si>
  <si>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</si>
  <si>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</si>
  <si>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</si>
  <si>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</si>
  <si>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</si>
  <si>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</si>
  <si>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</si>
  <si>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</si>
  <si>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</si>
  <si>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</si>
  <si>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</si>
  <si>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</si>
  <si>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</si>
  <si>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</si>
  <si>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</si>
  <si>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</si>
  <si>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</si>
  <si>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</si>
  <si>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</si>
  <si>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</si>
  <si>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</si>
  <si>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</si>
  <si>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</si>
  <si>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</si>
  <si>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</si>
  <si>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</si>
  <si>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</si>
  <si>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</si>
  <si>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</si>
  <si>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</si>
  <si>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</si>
  <si>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</si>
  <si>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</si>
  <si>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</si>
  <si>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</si>
  <si>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</si>
  <si>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</si>
  <si>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</si>
  <si>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</si>
  <si>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</si>
  <si>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</si>
  <si>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</si>
  <si>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</si>
  <si>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</si>
  <si>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</si>
  <si>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</si>
  <si>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</si>
  <si>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</si>
  <si>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</si>
  <si>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</si>
  <si>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</si>
  <si>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</si>
  <si>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</si>
  <si>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</si>
  <si>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</si>
  <si>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</si>
  <si>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</si>
  <si>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</si>
  <si>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</si>
  <si>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</si>
  <si>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</si>
  <si>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</si>
  <si>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</si>
  <si>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</si>
  <si>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</si>
  <si>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</si>
  <si>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</si>
  <si>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</si>
  <si>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</si>
  <si>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</si>
  <si>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</si>
  <si>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</si>
  <si>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</si>
  <si>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</si>
  <si>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</si>
  <si>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</si>
  <si>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</si>
  <si>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</si>
  <si>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</si>
  <si>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</si>
  <si>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</si>
  <si>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</si>
  <si>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</si>
  <si>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</si>
  <si>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</si>
  <si>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</si>
  <si>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</si>
  <si>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</si>
  <si>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</si>
  <si>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</si>
  <si>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</si>
  <si>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</si>
  <si>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</si>
  <si>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</si>
  <si>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</si>
  <si>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</si>
  <si>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</si>
  <si>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</si>
  <si>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</si>
  <si>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</si>
  <si>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</si>
  <si>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</si>
  <si>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</si>
  <si>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</si>
  <si>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</si>
  <si>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</si>
  <si>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</si>
  <si>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</si>
  <si>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</si>
  <si>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</si>
  <si>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</si>
  <si>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</si>
  <si>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</si>
  <si>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</si>
  <si>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</si>
  <si>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</si>
  <si>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</si>
  <si>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</si>
  <si>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</si>
  <si>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</si>
  <si>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</si>
  <si>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</si>
  <si>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</si>
  <si>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</si>
  <si>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</si>
  <si>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</si>
  <si>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</si>
  <si>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</si>
  <si>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</si>
  <si>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</si>
  <si>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</si>
  <si>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</si>
  <si>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</si>
  <si>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</si>
  <si>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</si>
  <si>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</si>
  <si>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</si>
  <si>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</si>
  <si>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</si>
  <si>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</si>
  <si>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</si>
  <si>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</si>
  <si>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</si>
  <si>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</si>
  <si>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</si>
  <si>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</si>
  <si>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</si>
  <si>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</si>
  <si>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</si>
  <si>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</si>
  <si>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</si>
  <si>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</si>
  <si>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</si>
  <si>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</si>
  <si>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</si>
  <si>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</si>
  <si>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</si>
  <si>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</si>
  <si>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</si>
  <si>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</si>
  <si>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</si>
  <si>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</si>
  <si>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</si>
  <si>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</si>
  <si>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</si>
  <si>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</si>
  <si>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</si>
  <si>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</si>
  <si>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</si>
  <si>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</si>
  <si>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</si>
  <si>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</si>
  <si>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</si>
  <si>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</si>
  <si>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</si>
  <si>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</si>
  <si>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</si>
  <si>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</si>
  <si>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</si>
  <si>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</si>
  <si>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</si>
  <si>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</si>
  <si>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</si>
  <si>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</si>
  <si>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</si>
  <si>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</si>
  <si>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</si>
  <si>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</si>
  <si>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</si>
  <si>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</si>
  <si>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</si>
  <si>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</si>
  <si>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</si>
  <si>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</si>
  <si>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</si>
  <si>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</si>
  <si>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</si>
  <si>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</si>
  <si>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</si>
  <si>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</si>
  <si>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</si>
  <si>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</si>
  <si>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</si>
  <si>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</si>
  <si>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</si>
  <si>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</si>
  <si>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</si>
  <si>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</si>
  <si>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</si>
  <si>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</si>
  <si>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</si>
  <si>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</si>
  <si>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</si>
  <si>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</si>
  <si>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</si>
  <si>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</si>
  <si>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</si>
  <si>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</si>
  <si>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</si>
  <si>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</si>
  <si>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</si>
  <si>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</si>
  <si>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</si>
  <si>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</si>
  <si>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</si>
  <si>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</si>
  <si>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</si>
  <si>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</si>
  <si>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</si>
  <si>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</si>
  <si>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</si>
  <si>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</si>
  <si>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</si>
  <si>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</si>
  <si>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</si>
  <si>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</si>
  <si>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</si>
  <si>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</si>
  <si>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</si>
  <si>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</si>
  <si>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</si>
  <si>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</si>
  <si>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</si>
  <si>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</si>
  <si>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</si>
  <si>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</si>
  <si>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</si>
  <si>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</si>
  <si>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</si>
  <si>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</si>
  <si>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</si>
  <si>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</si>
  <si>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</si>
  <si>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</si>
  <si>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</si>
  <si>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</si>
  <si>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</si>
  <si>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</si>
  <si>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</si>
  <si>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</si>
  <si>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</si>
  <si>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</si>
  <si>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</si>
  <si>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</si>
  <si>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</si>
  <si>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</si>
  <si>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</si>
  <si>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</si>
  <si>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</si>
  <si>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</si>
  <si>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</si>
  <si>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</si>
  <si>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</si>
  <si>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</si>
  <si>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</si>
  <si>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</si>
  <si>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</si>
  <si>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</si>
  <si>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</si>
  <si>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</si>
  <si>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</si>
  <si>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</si>
  <si>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</si>
  <si>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</si>
  <si>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</si>
  <si>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</si>
  <si>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</si>
  <si>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</si>
  <si>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</si>
  <si>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</si>
  <si>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</si>
  <si>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</si>
  <si>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</si>
  <si>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</si>
  <si>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</si>
  <si>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</si>
  <si>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</si>
  <si>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</si>
  <si>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</si>
  <si>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</si>
  <si>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</si>
  <si>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</si>
  <si>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</si>
  <si>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</si>
  <si>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</si>
  <si>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</si>
  <si>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</si>
  <si>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</si>
  <si>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</si>
  <si>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</si>
  <si>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</si>
  <si>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</si>
  <si>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</si>
  <si>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</si>
  <si>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</si>
  <si>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</si>
  <si>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</si>
  <si>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</si>
  <si>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</si>
  <si>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</si>
  <si>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</si>
  <si>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</si>
  <si>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</si>
  <si>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</si>
  <si>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</si>
  <si>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</si>
  <si>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</si>
  <si>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</si>
  <si>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</si>
  <si>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</si>
  <si>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</si>
  <si>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</si>
  <si>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</si>
  <si>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</si>
  <si>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</si>
  <si>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</si>
  <si>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</si>
  <si>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</si>
  <si>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</si>
  <si>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</si>
  <si>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</si>
  <si>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</si>
  <si>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</si>
  <si>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</si>
  <si>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</si>
  <si>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</si>
  <si>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</si>
  <si>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</si>
  <si>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</si>
  <si>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</si>
  <si>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</si>
  <si>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</si>
  <si>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</si>
  <si>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</si>
  <si>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</si>
  <si>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</si>
  <si>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</si>
  <si>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</si>
  <si>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</si>
  <si>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</si>
  <si>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</si>
  <si>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</si>
  <si>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</si>
  <si>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</si>
  <si>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</si>
  <si>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</si>
  <si>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</si>
  <si>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</si>
  <si>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</si>
  <si>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</si>
  <si>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</si>
  <si>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</si>
  <si>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</si>
  <si>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</si>
  <si>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</si>
  <si>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</si>
  <si>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</si>
  <si>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</si>
  <si>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</si>
  <si>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</si>
  <si>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</si>
  <si>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</si>
  <si>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</si>
  <si>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</si>
  <si>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</si>
  <si>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</si>
  <si>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</si>
  <si>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</si>
  <si>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</si>
  <si>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</si>
  <si>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</si>
  <si>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</si>
  <si>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</si>
  <si>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</si>
  <si>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</si>
  <si>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</si>
  <si>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</si>
  <si>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</si>
  <si>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</si>
  <si>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</si>
  <si>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</si>
  <si>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</si>
  <si>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</si>
  <si>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</si>
  <si>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</si>
  <si>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</si>
  <si>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</si>
  <si>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</si>
  <si>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</si>
  <si>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</si>
  <si>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</si>
  <si>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</si>
  <si>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</si>
  <si>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</si>
  <si>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</si>
  <si>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</si>
  <si>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</si>
  <si>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</si>
  <si>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</si>
  <si>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</si>
  <si>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</si>
  <si>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</si>
  <si>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</si>
  <si>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</si>
  <si>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</si>
  <si>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</si>
  <si>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</si>
  <si>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</si>
  <si>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</si>
  <si>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</si>
  <si>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</si>
  <si>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</si>
  <si>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</si>
  <si>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</si>
  <si>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</si>
  <si>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</si>
  <si>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</si>
  <si>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</si>
  <si>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</si>
  <si>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</si>
  <si>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</si>
  <si>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</si>
  <si>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</si>
  <si>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</si>
  <si>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</si>
  <si>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</si>
  <si>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</si>
  <si>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</si>
  <si>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</si>
  <si>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</si>
  <si>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</si>
  <si>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</si>
  <si>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</si>
  <si>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</si>
  <si>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</si>
  <si>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</si>
  <si>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</si>
  <si>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</si>
  <si>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</si>
  <si>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</si>
  <si>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</si>
  <si>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</si>
  <si>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</si>
  <si>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</si>
  <si>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</si>
  <si>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</si>
  <si>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</si>
  <si>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</si>
  <si>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</si>
  <si>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</si>
  <si>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</si>
  <si>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</si>
  <si>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</si>
  <si>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</si>
  <si>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</si>
  <si>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</si>
  <si>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</si>
  <si>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</si>
  <si>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</si>
  <si>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</si>
  <si>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</si>
  <si>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</si>
  <si>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</si>
  <si>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</si>
  <si>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</si>
  <si>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</si>
  <si>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</si>
  <si>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</si>
  <si>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</si>
  <si>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</si>
  <si>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</si>
  <si>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</si>
  <si>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</si>
  <si>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</si>
  <si>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</si>
  <si>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</si>
  <si>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</si>
  <si>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</si>
  <si>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</si>
  <si>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</si>
  <si>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</si>
  <si>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</si>
  <si>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</si>
  <si>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</si>
  <si>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</si>
  <si>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</si>
  <si>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</si>
  <si>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</si>
  <si>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</si>
  <si>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</si>
  <si>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</si>
  <si>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</si>
  <si>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</si>
  <si>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</si>
  <si>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</si>
  <si>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</si>
  <si>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</si>
  <si>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</si>
  <si>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</si>
  <si>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</si>
  <si>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</si>
  <si>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</si>
  <si>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</si>
  <si>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</si>
  <si>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</si>
  <si>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</si>
  <si>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</si>
  <si>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</si>
  <si>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</si>
  <si>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</si>
  <si>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</si>
  <si>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</si>
  <si>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</si>
  <si>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</si>
  <si>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</si>
  <si>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</si>
  <si>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</si>
  <si>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</si>
  <si>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</si>
  <si>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</si>
  <si>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</si>
  <si>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</si>
  <si>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</si>
  <si>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</si>
  <si>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</si>
  <si>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</si>
  <si>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</si>
  <si>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</si>
  <si>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</si>
  <si>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</si>
  <si>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</si>
  <si>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</si>
  <si>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</si>
  <si>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</si>
  <si>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</si>
  <si>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</si>
  <si>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</si>
  <si>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</si>
  <si>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</si>
  <si>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</si>
  <si>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</si>
  <si>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</si>
  <si>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</si>
  <si>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</si>
  <si>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</si>
  <si>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</si>
  <si>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</si>
  <si>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</si>
  <si>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</si>
  <si>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</si>
  <si>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</si>
  <si>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</si>
  <si>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</si>
  <si>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</si>
  <si>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</si>
  <si>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</si>
  <si>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</si>
  <si>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</si>
  <si>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</si>
  <si>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</si>
  <si>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</si>
  <si>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</si>
  <si>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</si>
  <si>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</si>
  <si>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</si>
  <si>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</si>
  <si>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</si>
  <si>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</si>
  <si>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</si>
  <si>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</si>
  <si>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</si>
  <si>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</si>
  <si>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</si>
  <si>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</si>
  <si>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</si>
  <si>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</si>
  <si>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</si>
  <si>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</si>
  <si>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</si>
  <si>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</si>
  <si>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</si>
  <si>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</si>
  <si>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</si>
  <si>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</si>
  <si>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</si>
  <si>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</si>
  <si>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</si>
  <si>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</si>
  <si>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</si>
  <si>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</si>
  <si>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</si>
  <si>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</si>
  <si>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</si>
  <si>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</si>
  <si>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</si>
  <si>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</si>
  <si>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</si>
  <si>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</si>
  <si>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</si>
  <si>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</si>
  <si>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</si>
  <si>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</si>
  <si>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</si>
  <si>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</si>
  <si>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</si>
  <si>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</si>
  <si>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</si>
  <si>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</si>
  <si>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</si>
  <si>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</si>
  <si>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</si>
  <si>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</si>
  <si>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</si>
  <si>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</si>
  <si>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</si>
  <si>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</si>
  <si>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</si>
  <si>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</si>
  <si>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</si>
  <si>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</si>
  <si>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</si>
  <si>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</si>
  <si>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</si>
  <si>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</si>
  <si>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</si>
  <si>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</si>
  <si>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</si>
  <si>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</si>
  <si>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</si>
  <si>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</si>
  <si>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</si>
  <si>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</si>
  <si>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</si>
  <si>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</si>
  <si>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</si>
  <si>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</si>
  <si>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</si>
  <si>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</si>
  <si>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</si>
  <si>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</si>
  <si>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</si>
  <si>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</si>
  <si>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</si>
  <si>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</si>
  <si>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</si>
  <si>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</si>
  <si>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</si>
  <si>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</si>
  <si>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</si>
  <si>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</si>
  <si>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</si>
  <si>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</si>
  <si>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</si>
  <si>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</si>
  <si>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</si>
  <si>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</si>
  <si>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</si>
  <si>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</si>
  <si>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</si>
  <si>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</si>
  <si>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</si>
  <si>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</si>
  <si>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</si>
  <si>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</si>
  <si>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</si>
  <si>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</si>
  <si>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</si>
  <si>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</si>
  <si>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</si>
  <si>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</si>
  <si>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</si>
  <si>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</si>
  <si>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</si>
  <si>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</si>
  <si>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</si>
  <si>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</si>
  <si>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</si>
  <si>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</si>
  <si>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</si>
  <si>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</si>
  <si>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</si>
  <si>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</si>
  <si>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</si>
  <si>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</si>
  <si>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</si>
  <si>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</si>
  <si>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</si>
  <si>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</si>
  <si>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</si>
  <si>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</si>
  <si>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</si>
  <si>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</si>
  <si>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</si>
  <si>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</si>
  <si>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</si>
  <si>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</si>
  <si>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</si>
  <si>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</si>
  <si>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</si>
  <si>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</si>
  <si>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</si>
  <si>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</si>
  <si>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</si>
  <si>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</si>
  <si>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</si>
  <si>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</si>
  <si>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</si>
  <si>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</si>
  <si>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</si>
  <si>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</si>
  <si>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</si>
  <si>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</si>
  <si>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</si>
  <si>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</si>
  <si>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</si>
  <si>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</si>
  <si>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</si>
  <si>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</si>
  <si>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</si>
  <si>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</si>
  <si>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</si>
  <si>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</si>
  <si>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</si>
  <si>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</si>
  <si>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</si>
  <si>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</si>
  <si>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</si>
  <si>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</si>
  <si>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</si>
  <si>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</si>
  <si>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</si>
  <si>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</si>
  <si>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</si>
  <si>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</si>
  <si>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</si>
  <si>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</si>
  <si>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</si>
  <si>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</si>
  <si>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</si>
  <si>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</si>
  <si>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</si>
  <si>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</si>
  <si>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</si>
  <si>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</si>
  <si>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</si>
  <si>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</si>
  <si>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</si>
  <si>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</si>
  <si>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</si>
  <si>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</si>
  <si>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</si>
  <si>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</si>
  <si>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</si>
  <si>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</si>
  <si>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</si>
  <si>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</si>
  <si>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</si>
  <si>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</si>
  <si>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</si>
  <si>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</si>
  <si>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</si>
  <si>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</si>
  <si>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</si>
  <si>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</si>
  <si>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</si>
  <si>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</si>
  <si>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</si>
  <si>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</si>
  <si>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</si>
  <si>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</si>
  <si>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</si>
  <si>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</si>
  <si>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</si>
  <si>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</si>
  <si>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</si>
  <si>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</si>
  <si>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</si>
  <si>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</si>
  <si>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</si>
  <si>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</si>
  <si>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</si>
  <si>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</si>
  <si>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</si>
  <si>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</si>
  <si>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</si>
  <si>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</si>
  <si>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</si>
  <si>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</si>
  <si>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</si>
  <si>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</si>
  <si>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</si>
  <si>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</si>
  <si>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</si>
  <si>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</si>
  <si>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</si>
  <si>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</si>
  <si>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</si>
  <si>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</si>
  <si>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</si>
  <si>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</si>
  <si>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</si>
  <si>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</si>
  <si>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</si>
  <si>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</si>
  <si>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</si>
  <si>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</si>
  <si>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</si>
  <si>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</si>
  <si>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</si>
  <si>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</si>
  <si>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</si>
  <si>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</si>
  <si>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</si>
  <si>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</si>
  <si>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</si>
  <si>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</si>
  <si>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</si>
  <si>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</si>
  <si>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</si>
  <si>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</si>
  <si>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</si>
  <si>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</si>
  <si>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</si>
  <si>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</si>
  <si>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</si>
  <si>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</si>
  <si>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</si>
  <si>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</si>
  <si>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</si>
  <si>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</si>
  <si>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</si>
  <si>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</si>
  <si>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</si>
  <si>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</si>
  <si>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</si>
  <si>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</si>
  <si>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</si>
  <si>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</si>
  <si>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</si>
  <si>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</si>
  <si>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</si>
  <si>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</si>
  <si>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</si>
  <si>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</si>
  <si>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</si>
  <si>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</si>
  <si>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</si>
  <si>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</si>
  <si>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</si>
  <si>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</si>
  <si>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</si>
  <si>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</si>
  <si>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</si>
  <si>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</si>
  <si>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</si>
  <si>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</si>
  <si>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</si>
  <si>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</si>
  <si>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</si>
  <si>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</si>
  <si>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</si>
  <si>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</si>
  <si>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</si>
  <si>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</si>
  <si>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</si>
  <si>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</si>
  <si>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</si>
  <si>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</si>
  <si>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</si>
  <si>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</si>
  <si>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</si>
  <si>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</si>
  <si>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</si>
  <si>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</si>
  <si>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</si>
  <si>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</si>
  <si>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</si>
  <si>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</si>
  <si>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</si>
  <si>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</si>
  <si>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</si>
  <si>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</si>
  <si>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</si>
  <si>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</si>
  <si>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</si>
  <si>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</si>
  <si>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</si>
  <si>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</si>
  <si>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</si>
  <si>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</si>
  <si>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</si>
  <si>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</si>
  <si>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</si>
  <si>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</si>
  <si>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</si>
  <si>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</si>
  <si>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</si>
  <si>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</si>
  <si>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</si>
  <si>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</si>
  <si>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</si>
  <si>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</si>
  <si>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</si>
  <si>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</si>
  <si>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</si>
  <si>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</si>
  <si>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</si>
  <si>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</si>
  <si>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</si>
  <si>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</si>
  <si>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</si>
  <si>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</si>
  <si>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</si>
  <si>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</si>
  <si>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</si>
  <si>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</si>
  <si>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</si>
  <si>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</si>
  <si>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</si>
  <si>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</si>
  <si>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</si>
  <si>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</si>
  <si>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</si>
  <si>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</si>
  <si>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</si>
  <si>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</si>
  <si>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</si>
  <si>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</si>
  <si>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</si>
  <si>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</si>
  <si>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</si>
  <si>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</si>
  <si>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</si>
  <si>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</si>
  <si>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</si>
  <si>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</si>
  <si>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</si>
  <si>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</si>
  <si>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</si>
  <si>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</si>
  <si>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</si>
  <si>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</si>
  <si>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</si>
  <si>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</si>
  <si>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</si>
  <si>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</si>
  <si>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</si>
  <si>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</si>
  <si>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</si>
  <si>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</si>
  <si>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</si>
  <si>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</si>
  <si>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</si>
  <si>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</si>
  <si>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</si>
  <si>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</si>
  <si>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</si>
  <si>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</si>
  <si>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</si>
  <si>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</si>
  <si>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</si>
  <si>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</si>
  <si>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</si>
  <si>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</si>
  <si>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</si>
  <si>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</si>
  <si>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</si>
  <si>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</si>
  <si>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</si>
  <si>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</si>
  <si>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</si>
  <si>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</si>
  <si>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</si>
  <si>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</si>
  <si>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</si>
  <si>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</si>
  <si>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</si>
  <si>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</si>
  <si>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</si>
  <si>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</si>
  <si>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</si>
  <si>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</si>
  <si>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</si>
  <si>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</si>
  <si>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</si>
  <si>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</si>
  <si>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</si>
  <si>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</si>
  <si>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</si>
  <si>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</si>
  <si>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</si>
  <si>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</si>
  <si>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</si>
  <si>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</si>
  <si>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</si>
  <si>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</si>
  <si>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</si>
  <si>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</si>
  <si>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</si>
  <si>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</si>
  <si>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</si>
  <si>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</si>
  <si>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</si>
  <si>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</si>
  <si>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</si>
  <si>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</si>
  <si>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</si>
  <si>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</si>
  <si>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</si>
  <si>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</si>
  <si>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</si>
  <si>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</si>
  <si>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</si>
  <si>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</si>
  <si>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</si>
  <si>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</si>
  <si>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</si>
  <si>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</si>
  <si>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</si>
  <si>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</si>
  <si>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</si>
  <si>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</si>
  <si>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</si>
  <si>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</si>
  <si>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</si>
  <si>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</si>
  <si>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</si>
  <si>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</si>
  <si>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</si>
  <si>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</si>
  <si>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</si>
  <si>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</si>
  <si>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</si>
  <si>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</si>
  <si>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</si>
  <si>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</si>
  <si>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</si>
  <si>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</si>
  <si>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</si>
  <si>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</si>
  <si>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</si>
  <si>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</si>
  <si>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</si>
  <si>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</si>
  <si>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</si>
  <si>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</si>
  <si>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</si>
  <si>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</si>
  <si>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</si>
  <si>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</si>
  <si>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</si>
  <si>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</si>
  <si>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</si>
  <si>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</si>
  <si>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</si>
  <si>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</si>
  <si>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</si>
  <si>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</si>
  <si>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</si>
  <si>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</si>
  <si>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</si>
  <si>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</si>
  <si>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</si>
  <si>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</si>
  <si>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</si>
  <si>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</si>
  <si>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</si>
  <si>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</si>
  <si>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</si>
  <si>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</si>
  <si>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</si>
  <si>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</si>
  <si>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</si>
  <si>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</si>
  <si>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</si>
  <si>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</si>
  <si>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</si>
  <si>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</si>
  <si>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</si>
  <si>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</si>
  <si>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</si>
  <si>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</si>
  <si>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</si>
  <si>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</si>
  <si>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</si>
  <si>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</si>
  <si>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</si>
  <si>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</si>
  <si>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</si>
  <si>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</si>
  <si>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</si>
  <si>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</si>
  <si>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</si>
  <si>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</si>
  <si>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</si>
  <si>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</si>
  <si>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</si>
  <si>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</si>
  <si>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</si>
  <si>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</si>
  <si>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</si>
  <si>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</si>
  <si>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</si>
  <si>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</si>
  <si>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</si>
  <si>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</si>
  <si>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</si>
  <si>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</si>
  <si>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</si>
  <si>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</si>
  <si>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</si>
  <si>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</si>
  <si>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</si>
  <si>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</si>
  <si>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</si>
  <si>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</si>
  <si>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</si>
  <si>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</si>
  <si>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</si>
  <si>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</si>
  <si>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</si>
  <si>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</si>
  <si>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</si>
  <si>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</si>
  <si>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</si>
  <si>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</si>
  <si>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</si>
  <si>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</si>
  <si>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</si>
  <si>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</si>
  <si>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</si>
  <si>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</si>
  <si>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</si>
  <si>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</si>
  <si>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</si>
  <si>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</si>
  <si>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</si>
  <si>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</si>
  <si>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</si>
  <si>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</si>
  <si>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</si>
  <si>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</si>
  <si>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</si>
  <si>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</si>
  <si>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</si>
  <si>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</si>
  <si>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</si>
  <si>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</si>
  <si>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</si>
  <si>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</si>
  <si>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</si>
  <si>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</si>
  <si>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</si>
  <si>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</si>
  <si>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</si>
  <si>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</si>
  <si>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</si>
  <si>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</si>
  <si>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</si>
  <si>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</si>
  <si>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</si>
  <si>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</si>
  <si>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</si>
  <si>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</si>
  <si>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</si>
  <si>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</si>
  <si>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</si>
  <si>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</si>
  <si>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</si>
  <si>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</si>
  <si>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</si>
  <si>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</si>
  <si>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</si>
  <si>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</si>
  <si>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</si>
  <si>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</si>
  <si>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</si>
  <si>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</si>
  <si>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</si>
  <si>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</si>
  <si>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</si>
  <si>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</si>
  <si>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</si>
  <si>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</si>
  <si>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</si>
  <si>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</si>
  <si>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</si>
  <si>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</si>
  <si>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</si>
  <si>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</si>
  <si>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</si>
  <si>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</si>
  <si>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</si>
  <si>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</si>
  <si>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</si>
  <si>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</si>
  <si>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</si>
  <si>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</si>
  <si>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</si>
  <si>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</si>
  <si>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</si>
  <si>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</si>
  <si>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</si>
  <si>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</si>
  <si>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</si>
  <si>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</si>
  <si>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</si>
  <si>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</si>
  <si>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</si>
  <si>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</si>
  <si>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</si>
  <si>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</si>
  <si>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</si>
  <si>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</si>
  <si>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</si>
  <si>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</si>
  <si>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</si>
  <si>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</si>
  <si>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</si>
  <si>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</si>
  <si>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</si>
  <si>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</si>
  <si>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</si>
  <si>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</si>
  <si>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</si>
  <si>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</si>
  <si>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</si>
  <si>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</si>
  <si>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</si>
  <si>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</si>
  <si>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</si>
  <si>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</si>
  <si>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</si>
  <si>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</si>
  <si>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</si>
  <si>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</si>
  <si>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</si>
  <si>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</si>
  <si>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</si>
  <si>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</si>
  <si>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</si>
  <si>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</si>
  <si>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</si>
  <si>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</si>
  <si>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</si>
  <si>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</si>
  <si>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</si>
  <si>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</si>
  <si>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</si>
  <si>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</si>
  <si>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</si>
  <si>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</si>
  <si>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</si>
  <si>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</si>
  <si>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</si>
  <si>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</si>
  <si>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</si>
  <si>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</si>
  <si>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</si>
  <si>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</si>
  <si>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</si>
  <si>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</si>
  <si>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</si>
  <si>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</si>
  <si>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</si>
  <si>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</si>
  <si>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</si>
  <si>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</si>
  <si>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</si>
  <si>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</si>
  <si>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</si>
  <si>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</si>
  <si>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</si>
  <si>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</si>
  <si>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</si>
  <si>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</si>
  <si>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</si>
  <si>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</si>
  <si>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</si>
  <si>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</si>
  <si>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</si>
  <si>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</si>
  <si>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</si>
  <si>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</si>
  <si>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</si>
  <si>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</si>
  <si>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</si>
  <si>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</si>
  <si>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</si>
  <si>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</si>
  <si>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</si>
  <si>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</si>
  <si>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</si>
  <si>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</si>
  <si>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</si>
  <si>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</si>
  <si>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</si>
  <si>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</si>
  <si>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</si>
  <si>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</si>
  <si>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</si>
  <si>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</si>
  <si>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</si>
  <si>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</si>
  <si>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</si>
  <si>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</si>
  <si>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</si>
  <si>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</si>
  <si>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</si>
  <si>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</si>
  <si>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</si>
  <si>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</si>
  <si>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</si>
  <si>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</si>
  <si>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</si>
  <si>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</si>
  <si>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</si>
  <si>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</si>
  <si>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</si>
  <si>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</si>
  <si>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</si>
  <si>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</si>
  <si>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</si>
  <si>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</si>
  <si>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</si>
  <si>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</si>
  <si>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</si>
  <si>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</si>
  <si>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</si>
  <si>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</si>
  <si>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</si>
  <si>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</si>
  <si>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</si>
  <si>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</si>
  <si>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</si>
  <si>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</si>
  <si>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</si>
  <si>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</si>
  <si>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</si>
  <si>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</si>
  <si>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</si>
  <si>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</si>
  <si>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</si>
  <si>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</si>
  <si>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</si>
  <si>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</si>
  <si>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</si>
  <si>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</si>
  <si>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</si>
  <si>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</si>
  <si>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</si>
  <si>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</si>
  <si>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</si>
  <si>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</si>
  <si>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</si>
  <si>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</si>
  <si>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</si>
  <si>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</si>
  <si>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</si>
  <si>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</si>
  <si>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</si>
  <si>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</si>
  <si>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</si>
  <si>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</si>
  <si>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</si>
  <si>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</si>
  <si>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</si>
  <si>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</si>
  <si>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</si>
  <si>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</si>
  <si>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</si>
  <si>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</si>
  <si>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</si>
  <si>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</si>
  <si>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</si>
  <si>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</si>
  <si>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</si>
  <si>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</si>
  <si>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</si>
  <si>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</si>
  <si>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</si>
  <si>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</si>
  <si>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</si>
  <si>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</si>
  <si>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</si>
  <si>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</si>
  <si>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</si>
  <si>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</si>
  <si>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</si>
  <si>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</si>
  <si>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</si>
  <si>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</si>
  <si>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</si>
  <si>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</si>
  <si>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</si>
  <si>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</si>
  <si>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</si>
  <si>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</si>
  <si>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</si>
  <si>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</si>
  <si>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</si>
  <si>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</si>
  <si>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</si>
  <si>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</si>
  <si>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</si>
  <si>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</si>
  <si>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</si>
  <si>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</si>
  <si>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</si>
  <si>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</si>
  <si>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</si>
  <si>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</si>
  <si>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</si>
  <si>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</si>
  <si>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</si>
  <si>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</si>
  <si>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</si>
  <si>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</si>
  <si>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</si>
  <si>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</si>
  <si>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</si>
  <si>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</si>
  <si>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</si>
  <si>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</si>
  <si>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</si>
  <si>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</si>
  <si>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</si>
  <si>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</si>
  <si>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</si>
  <si>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</si>
  <si>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</si>
  <si>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</si>
  <si>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</si>
  <si>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</si>
  <si>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</si>
  <si>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</si>
  <si>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</si>
  <si>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</si>
  <si>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</si>
  <si>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</si>
  <si>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</si>
  <si>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</si>
  <si>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</si>
  <si>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</si>
  <si>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</si>
  <si>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</si>
  <si>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</si>
  <si>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</si>
  <si>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</si>
  <si>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</si>
  <si>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</si>
  <si>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</si>
  <si>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</si>
  <si>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</si>
  <si>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</si>
  <si>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</si>
  <si>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</si>
  <si>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</si>
  <si>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</si>
  <si>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</si>
  <si>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</si>
  <si>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</si>
  <si>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</si>
  <si>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</si>
  <si>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</si>
  <si>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</si>
  <si>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</si>
  <si>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</si>
  <si>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</si>
  <si>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</si>
  <si>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</si>
  <si>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</si>
  <si>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</si>
  <si>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</si>
  <si>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</si>
  <si>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</si>
  <si>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</si>
  <si>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</si>
  <si>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</si>
  <si>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</si>
  <si>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</si>
  <si>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</si>
  <si>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</si>
  <si>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</si>
  <si>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</si>
  <si>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</si>
  <si>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</si>
  <si>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</si>
  <si>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</si>
  <si>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</si>
  <si>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</si>
  <si>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</si>
  <si>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</si>
  <si>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</si>
  <si>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</si>
  <si>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</si>
  <si>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</si>
  <si>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</si>
  <si>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</si>
  <si>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</si>
  <si>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</si>
  <si>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</si>
  <si>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</si>
  <si>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</si>
  <si>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</si>
  <si>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</si>
  <si>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</si>
  <si>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</si>
  <si>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</si>
  <si>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</si>
  <si>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</si>
  <si>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</si>
  <si>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</si>
  <si>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</si>
  <si>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</si>
  <si>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</si>
  <si>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</si>
  <si>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</si>
  <si>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</si>
  <si>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</si>
  <si>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</si>
  <si>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</si>
  <si>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</si>
  <si>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</si>
  <si>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</si>
  <si>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</si>
  <si>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</si>
  <si>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</si>
  <si>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</si>
  <si>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</si>
  <si>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</si>
  <si>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</si>
  <si>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</si>
  <si>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</si>
  <si>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</si>
  <si>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</si>
  <si>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</si>
  <si>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</si>
  <si>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</si>
  <si>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</si>
  <si>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</si>
  <si>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</si>
  <si>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</si>
  <si>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</si>
  <si>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</si>
  <si>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</si>
  <si>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</si>
  <si>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</si>
  <si>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</si>
  <si>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</si>
  <si>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</si>
  <si>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</si>
  <si>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</si>
  <si>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</si>
  <si>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</si>
  <si>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</si>
  <si>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</si>
  <si>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</si>
  <si>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</si>
  <si>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</si>
  <si>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</si>
  <si>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</si>
  <si>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</si>
  <si>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</si>
  <si>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</si>
  <si>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</si>
  <si>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</si>
  <si>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</si>
  <si>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</si>
  <si>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</si>
  <si>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</si>
  <si>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</si>
  <si>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</si>
  <si>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</si>
  <si>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</si>
  <si>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</si>
  <si>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</si>
  <si>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</si>
  <si>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</si>
  <si>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</si>
  <si>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</si>
  <si>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</si>
  <si>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</si>
  <si>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</si>
  <si>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</si>
  <si>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</si>
  <si>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</si>
  <si>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</si>
  <si>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</si>
  <si>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</si>
  <si>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</si>
  <si>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</si>
  <si>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</si>
  <si>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</si>
  <si>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</si>
  <si>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</si>
  <si>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</si>
  <si>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</si>
  <si>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</si>
  <si>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</si>
  <si>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</si>
  <si>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</si>
  <si>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</si>
  <si>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</si>
  <si>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</si>
  <si>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</si>
  <si>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</si>
  <si>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</si>
  <si>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</si>
  <si>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</si>
  <si>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</si>
  <si>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</si>
  <si>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</si>
  <si>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</si>
  <si>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</si>
  <si>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</si>
  <si>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</si>
  <si>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</si>
  <si>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</si>
  <si>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</si>
  <si>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</si>
  <si>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</si>
  <si>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</si>
  <si>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</si>
  <si>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</si>
  <si>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</si>
  <si>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</si>
  <si>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</si>
  <si>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</si>
  <si>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</si>
  <si>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</si>
  <si>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</si>
  <si>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</si>
  <si>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</si>
  <si>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</si>
  <si>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</si>
  <si>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</si>
  <si>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</si>
  <si>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</si>
  <si>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</si>
  <si>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</si>
  <si>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</si>
  <si>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</si>
  <si>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</si>
  <si>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</si>
  <si>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</si>
  <si>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</si>
  <si>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</si>
  <si>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</si>
  <si>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</si>
  <si>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</si>
  <si>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</si>
  <si>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</si>
  <si>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</si>
  <si>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</si>
  <si>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</si>
  <si>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</si>
  <si>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</si>
  <si>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</si>
  <si>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</si>
  <si>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</si>
  <si>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</si>
  <si>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</si>
  <si>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</si>
  <si>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</si>
  <si>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</si>
  <si>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</si>
  <si>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</si>
  <si>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</si>
  <si>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</si>
  <si>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</si>
  <si>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</si>
  <si>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</si>
  <si>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</si>
  <si>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</si>
  <si>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</si>
  <si>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</si>
  <si>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</si>
  <si>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</si>
  <si>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</si>
  <si>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</si>
  <si>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</si>
  <si>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</si>
  <si>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</si>
  <si>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</si>
  <si>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</si>
  <si>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</si>
  <si>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</si>
  <si>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</si>
  <si>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</si>
  <si>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</si>
  <si>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</si>
  <si>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</si>
  <si>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</si>
  <si>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</si>
  <si>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</si>
  <si>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</si>
  <si>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</si>
  <si>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</si>
  <si>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</si>
  <si>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</si>
  <si>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</si>
  <si>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</si>
  <si>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</si>
  <si>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</si>
  <si>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</si>
  <si>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</si>
  <si>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</si>
  <si>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</si>
  <si>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</si>
  <si>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</si>
  <si>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</si>
  <si>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</si>
  <si>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</si>
  <si>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</si>
  <si>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</si>
  <si>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</si>
  <si>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</si>
  <si>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</si>
  <si>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</si>
  <si>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</si>
  <si>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</si>
  <si>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</si>
  <si>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</si>
  <si>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</si>
  <si>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</si>
  <si>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</si>
  <si>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</si>
  <si>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</si>
  <si>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</si>
  <si>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</si>
  <si>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</si>
  <si>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</si>
  <si>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</si>
  <si>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</si>
  <si>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</si>
  <si>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</si>
  <si>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</si>
  <si>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</si>
  <si>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</si>
  <si>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</si>
  <si>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</si>
  <si>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</si>
  <si>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</si>
  <si>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</si>
  <si>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</si>
  <si>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</si>
  <si>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</si>
  <si>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</si>
  <si>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</si>
  <si>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</si>
  <si>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</si>
  <si>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</si>
  <si>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</si>
  <si>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</si>
  <si>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</si>
  <si>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</si>
  <si>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</si>
  <si>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</si>
  <si>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</si>
  <si>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</si>
  <si>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</si>
  <si>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</si>
  <si>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</si>
  <si>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</si>
  <si>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</si>
  <si>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</si>
  <si>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</si>
  <si>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</si>
  <si>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</si>
  <si>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</si>
  <si>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</si>
  <si>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</si>
  <si>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</si>
  <si>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</si>
  <si>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</si>
  <si>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</si>
  <si>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</si>
  <si>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</si>
  <si>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</si>
  <si>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</si>
  <si>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</si>
  <si>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</si>
  <si>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</si>
  <si>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</si>
  <si>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</si>
  <si>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</si>
  <si>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</si>
  <si>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</si>
  <si>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</si>
  <si>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</si>
  <si>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</si>
  <si>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</si>
  <si>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</si>
  <si>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</si>
  <si>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</si>
  <si>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</si>
  <si>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</si>
  <si>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</si>
  <si>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</si>
  <si>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</si>
  <si>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</si>
  <si>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</si>
  <si>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</si>
  <si>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</si>
  <si>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</si>
  <si>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</si>
  <si>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</si>
  <si>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</si>
  <si>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</si>
  <si>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</si>
  <si>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</si>
  <si>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</si>
  <si>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</si>
  <si>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</si>
  <si>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</si>
  <si>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</si>
  <si>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</si>
  <si>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</si>
  <si>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</si>
  <si>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</si>
  <si>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</si>
  <si>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</si>
  <si>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</si>
  <si>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</si>
  <si>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</si>
  <si>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</si>
  <si>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</si>
  <si>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</si>
  <si>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</si>
  <si>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</si>
  <si>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</si>
  <si>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</si>
  <si>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</si>
  <si>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</si>
  <si>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</si>
  <si>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</si>
  <si>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</si>
  <si>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</si>
  <si>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</si>
  <si>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</si>
  <si>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</si>
  <si>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</si>
  <si>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</si>
  <si>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</si>
  <si>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</si>
  <si>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</si>
  <si>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</si>
  <si>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</si>
  <si>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</si>
  <si>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</si>
  <si>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</si>
  <si>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</si>
  <si>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</si>
  <si>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</si>
  <si>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</si>
  <si>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</si>
  <si>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</si>
  <si>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</si>
  <si>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</si>
  <si>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</si>
  <si>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</si>
  <si>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</si>
  <si>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</si>
  <si>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</si>
  <si>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</si>
  <si>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</si>
  <si>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</si>
  <si>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</si>
  <si>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</si>
  <si>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</si>
  <si>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</si>
  <si>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</si>
  <si>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</si>
  <si>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</si>
  <si>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</si>
  <si>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</si>
  <si>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</si>
  <si>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</si>
  <si>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</si>
  <si>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</si>
  <si>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</si>
  <si>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</si>
  <si>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</si>
  <si>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</si>
  <si>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</si>
  <si>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</si>
  <si>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</si>
  <si>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</si>
  <si>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</si>
  <si>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</si>
  <si>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</si>
  <si>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</si>
  <si>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</si>
  <si>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</si>
  <si>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</si>
  <si>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</si>
  <si>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</si>
  <si>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</si>
  <si>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</si>
  <si>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</si>
  <si>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</si>
  <si>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</si>
  <si>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</si>
  <si>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</si>
  <si>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</si>
  <si>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</si>
  <si>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</si>
  <si>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</si>
  <si>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</si>
  <si>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</si>
  <si>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</si>
  <si>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</si>
  <si>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</si>
  <si>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</si>
  <si>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</si>
  <si>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</si>
  <si>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</si>
  <si>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</si>
  <si>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</si>
  <si>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</si>
  <si>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</si>
  <si>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</si>
  <si>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</si>
  <si>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</si>
  <si>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</si>
  <si>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</si>
  <si>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</si>
  <si>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</si>
  <si>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</si>
  <si>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</si>
  <si>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</si>
  <si>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</si>
  <si>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</si>
  <si>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</si>
  <si>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</si>
  <si>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</si>
  <si>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</si>
  <si>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</si>
  <si>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</si>
  <si>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</si>
  <si>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</si>
  <si>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</si>
  <si>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</si>
  <si>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</si>
  <si>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</si>
  <si>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</si>
  <si>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</si>
  <si>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</si>
  <si>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</si>
  <si>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</si>
  <si>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</si>
  <si>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</si>
  <si>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</si>
  <si>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</si>
  <si>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</si>
  <si>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</si>
  <si>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</si>
  <si>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</si>
  <si>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</si>
  <si>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</si>
  <si>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</si>
  <si>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</si>
  <si>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</si>
  <si>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</si>
  <si>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</si>
  <si>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</si>
  <si>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</si>
  <si>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</si>
  <si>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</si>
  <si>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</si>
  <si>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</si>
  <si>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</si>
  <si>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</si>
  <si>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</si>
  <si>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</si>
  <si>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</si>
  <si>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</si>
  <si>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</si>
  <si>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</si>
  <si>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</si>
  <si>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</si>
  <si>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</si>
  <si>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</si>
  <si>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</si>
  <si>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</si>
  <si>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</si>
  <si>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</si>
  <si>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</si>
  <si>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</si>
  <si>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</si>
  <si>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</si>
  <si>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</si>
  <si>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</si>
  <si>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</si>
  <si>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</si>
  <si>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</si>
  <si>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</si>
  <si>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</si>
  <si>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</si>
  <si>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</si>
  <si>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</si>
  <si>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</si>
  <si>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</si>
  <si>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</si>
  <si>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</si>
  <si>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</si>
  <si>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</si>
  <si>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</si>
  <si>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</si>
  <si>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</si>
  <si>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</si>
  <si>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</si>
  <si>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</si>
  <si>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</si>
  <si>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</si>
  <si>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</si>
  <si>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</si>
  <si>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</si>
  <si>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</si>
  <si>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</si>
  <si>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</si>
  <si>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</si>
  <si>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</si>
  <si>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</si>
  <si>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</si>
  <si>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</si>
  <si>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</si>
  <si>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</si>
  <si>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</si>
  <si>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</si>
  <si>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</si>
  <si>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</si>
  <si>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</si>
  <si>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</si>
  <si>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</si>
  <si>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</si>
  <si>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</si>
  <si>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</si>
  <si>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</si>
  <si>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</si>
  <si>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</si>
  <si>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</si>
  <si>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</si>
  <si>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</si>
  <si>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</si>
  <si>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</si>
  <si>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</si>
  <si>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</si>
  <si>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</si>
  <si>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</si>
  <si>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</si>
  <si>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</si>
  <si>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</si>
  <si>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</si>
  <si>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</si>
  <si>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</si>
  <si>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</si>
  <si>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</si>
  <si>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</si>
  <si>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</si>
  <si>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</si>
  <si>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</si>
  <si>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</si>
  <si>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</si>
  <si>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</si>
  <si>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</si>
  <si>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</si>
  <si>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</si>
  <si>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</si>
  <si>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</si>
  <si>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</si>
  <si>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</si>
  <si>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</si>
  <si>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</si>
  <si>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</si>
  <si>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</si>
  <si>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</si>
  <si>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</si>
  <si>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</si>
  <si>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</si>
  <si>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</si>
  <si>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</si>
  <si>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</si>
  <si>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</si>
  <si>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</si>
  <si>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</si>
  <si>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</si>
  <si>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</si>
  <si>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</si>
  <si>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</si>
  <si>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</si>
  <si>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</si>
  <si>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</si>
  <si>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</si>
  <si>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</si>
  <si>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</si>
  <si>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</si>
  <si>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</si>
  <si>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</si>
  <si>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</si>
  <si>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</si>
  <si>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</si>
  <si>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</si>
  <si>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</si>
  <si>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</si>
  <si>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</si>
  <si>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</si>
  <si>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</si>
  <si>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</si>
  <si>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</si>
  <si>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</si>
  <si>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</si>
  <si>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</si>
  <si>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</si>
  <si>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</si>
  <si>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</si>
  <si>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</si>
  <si>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</si>
  <si>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</si>
  <si>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</si>
  <si>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</si>
  <si>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</si>
  <si>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</si>
  <si>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</si>
  <si>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</si>
  <si>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</si>
  <si>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</si>
  <si>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</si>
  <si>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</si>
  <si>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</si>
  <si>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</si>
  <si>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</si>
  <si>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</si>
  <si>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</si>
  <si>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</si>
  <si>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</si>
  <si>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</si>
  <si>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</si>
  <si>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</si>
  <si>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</si>
  <si>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</si>
  <si>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</si>
  <si>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</si>
  <si>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</si>
  <si>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</si>
  <si>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</si>
  <si>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</si>
  <si>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</si>
  <si>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</si>
  <si>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</si>
  <si>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</si>
  <si>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</si>
  <si>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</si>
  <si>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</si>
  <si>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</si>
  <si>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</si>
  <si>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</si>
  <si>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</si>
  <si>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</si>
  <si>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</si>
  <si>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</si>
  <si>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</si>
  <si>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</si>
  <si>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</si>
  <si>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</si>
  <si>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</si>
  <si>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</si>
  <si>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</si>
  <si>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</si>
  <si>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</si>
  <si>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</si>
  <si>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</si>
  <si>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</si>
  <si>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</si>
  <si>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</si>
  <si>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</si>
  <si>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</si>
  <si>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</si>
  <si>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</si>
  <si>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</si>
  <si>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</si>
  <si>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</si>
  <si>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</si>
  <si>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</si>
  <si>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</si>
  <si>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</si>
  <si>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</si>
  <si>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</si>
  <si>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</si>
  <si>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</si>
  <si>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</si>
  <si>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</si>
  <si>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</si>
  <si>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</si>
  <si>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</si>
  <si>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</si>
  <si>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</si>
  <si>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</si>
  <si>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</si>
  <si>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</si>
  <si>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</si>
  <si>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</si>
  <si>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</si>
  <si>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</si>
  <si>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</si>
  <si>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</si>
  <si>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</si>
  <si>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</si>
  <si>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</si>
  <si>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</si>
  <si>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</si>
  <si>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</si>
  <si>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</si>
  <si>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</si>
  <si>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</si>
  <si>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</si>
  <si>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</si>
  <si>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</si>
  <si>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</si>
  <si>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</si>
  <si>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</si>
  <si>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</si>
  <si>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</si>
  <si>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</si>
  <si>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</si>
  <si>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</si>
  <si>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</si>
  <si>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</si>
  <si>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</si>
  <si>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</si>
  <si>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</si>
  <si>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</si>
  <si>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</si>
  <si>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</si>
  <si>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</si>
  <si>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</si>
  <si>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</si>
  <si>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</si>
  <si>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</si>
  <si>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</si>
  <si>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</si>
  <si>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</si>
  <si>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</si>
  <si>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</si>
  <si>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</si>
  <si>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</si>
  <si>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</si>
  <si>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</si>
  <si>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</si>
  <si>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</si>
  <si>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</si>
  <si>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</si>
  <si>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</si>
  <si>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</si>
  <si>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</si>
  <si>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</si>
  <si>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</si>
  <si>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</si>
  <si>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</si>
  <si>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</si>
  <si>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</si>
  <si>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</si>
  <si>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</si>
  <si>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</si>
  <si>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</si>
  <si>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</si>
  <si>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</si>
  <si>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</si>
  <si>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</si>
  <si>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</si>
  <si>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</si>
  <si>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</si>
  <si>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</si>
  <si>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</si>
  <si>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</si>
  <si>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</si>
  <si>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</si>
  <si>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</si>
  <si>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</si>
  <si>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</si>
  <si>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</si>
  <si>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</si>
  <si>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</si>
  <si>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</si>
  <si>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</si>
  <si>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</si>
  <si>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</si>
  <si>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</si>
  <si>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</si>
  <si>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</si>
  <si>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</si>
  <si>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</si>
  <si>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</si>
  <si>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</si>
  <si>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</si>
  <si>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</si>
  <si>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</si>
  <si>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</si>
  <si>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</si>
  <si>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</si>
  <si>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</si>
  <si>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</si>
  <si>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</si>
  <si>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</si>
  <si>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</si>
  <si>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</si>
  <si>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</si>
  <si>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</si>
  <si>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</si>
  <si>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</si>
  <si>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</si>
  <si>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</si>
  <si>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</si>
  <si>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</si>
  <si>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</si>
  <si>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</si>
  <si>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</si>
  <si>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</si>
  <si>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</si>
  <si>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</si>
  <si>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</si>
  <si>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</si>
  <si>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</si>
  <si>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</si>
  <si>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</si>
  <si>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</si>
  <si>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</si>
  <si>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</si>
  <si>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</si>
  <si>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</si>
  <si>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</si>
  <si>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</si>
  <si>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</si>
  <si>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</si>
  <si>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</si>
  <si>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</si>
  <si>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</si>
  <si>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</si>
  <si>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</si>
  <si>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</si>
  <si>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</si>
  <si>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</si>
  <si>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</si>
  <si>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</si>
  <si>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</si>
  <si>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</si>
  <si>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</si>
  <si>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</si>
  <si>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</si>
  <si>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</si>
  <si>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</si>
  <si>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</si>
  <si>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</si>
  <si>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</si>
  <si>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</si>
  <si>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</si>
  <si>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</si>
  <si>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</si>
  <si>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</si>
  <si>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</si>
  <si>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</si>
  <si>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</si>
  <si>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</si>
  <si>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</si>
  <si>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</si>
  <si>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</si>
  <si>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</si>
  <si>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</si>
  <si>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</si>
  <si>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</si>
  <si>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</si>
  <si>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</si>
  <si>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</si>
  <si>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</si>
  <si>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</si>
  <si>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</si>
  <si>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</si>
  <si>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</si>
  <si>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</si>
  <si>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</si>
  <si>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</si>
  <si>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</si>
  <si>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</si>
  <si>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</si>
  <si>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</si>
  <si>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</si>
  <si>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</si>
  <si>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</si>
  <si>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</si>
  <si>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</si>
  <si>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</si>
  <si>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</si>
  <si>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</si>
  <si>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</si>
  <si>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</si>
  <si>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</si>
  <si>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</si>
  <si>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</si>
  <si>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</si>
  <si>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</si>
  <si>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</si>
  <si>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</si>
  <si>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</si>
  <si>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</si>
  <si>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</si>
  <si>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</si>
  <si>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</si>
  <si>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</si>
  <si>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</si>
  <si>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</si>
  <si>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</si>
  <si>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</si>
  <si>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</si>
  <si>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</si>
  <si>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</si>
  <si>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</si>
  <si>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</si>
  <si>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</si>
  <si>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</si>
  <si>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</si>
  <si>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</si>
  <si>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</si>
  <si>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</si>
  <si>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</si>
  <si>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</si>
  <si>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</si>
  <si>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</si>
  <si>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</si>
  <si>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</si>
  <si>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</si>
  <si>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</si>
  <si>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</si>
  <si>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</si>
  <si>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</si>
  <si>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</si>
  <si>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</si>
  <si>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</si>
  <si>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</si>
  <si>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</si>
  <si>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</si>
  <si>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</si>
  <si>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</si>
  <si>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</si>
  <si>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</si>
  <si>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</si>
  <si>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</si>
  <si>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</si>
  <si>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</si>
  <si>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</si>
  <si>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</si>
  <si>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</si>
  <si>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</si>
  <si>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</si>
  <si>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</si>
  <si>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</si>
  <si>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</si>
  <si>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</si>
  <si>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</si>
  <si>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</si>
  <si>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</si>
  <si>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</si>
  <si>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</si>
  <si>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</si>
  <si>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</si>
  <si>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</si>
  <si>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</si>
  <si>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</si>
  <si>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</si>
  <si>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</si>
  <si>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</si>
  <si>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</si>
  <si>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</si>
  <si>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</si>
  <si>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</si>
  <si>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</si>
  <si>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</si>
  <si>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</si>
  <si>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</si>
  <si>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</si>
  <si>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</si>
  <si>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</si>
  <si>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</si>
  <si>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</si>
  <si>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</si>
  <si>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</si>
  <si>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</si>
  <si>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</si>
  <si>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</si>
  <si>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</si>
  <si>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</si>
  <si>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</si>
  <si>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</si>
  <si>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</si>
  <si>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</si>
  <si>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</si>
  <si>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</si>
  <si>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</si>
  <si>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</si>
  <si>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</si>
  <si>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</si>
  <si>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</si>
  <si>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</si>
  <si>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</si>
  <si>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</si>
  <si>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</si>
  <si>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</si>
  <si>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</si>
  <si>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</si>
  <si>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</si>
  <si>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</si>
  <si>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</si>
  <si>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</si>
  <si>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</si>
  <si>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</si>
  <si>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</si>
  <si>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</si>
  <si>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</si>
  <si>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</si>
  <si>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</si>
  <si>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</si>
  <si>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</si>
  <si>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</si>
  <si>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</si>
  <si>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</si>
  <si>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</si>
  <si>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</si>
  <si>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</si>
  <si>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</si>
  <si>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</si>
  <si>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</si>
  <si>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</si>
  <si>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</si>
  <si>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</si>
  <si>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</si>
  <si>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</si>
  <si>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</si>
  <si>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</si>
  <si>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</si>
  <si>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</si>
  <si>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</si>
  <si>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</si>
  <si>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</si>
  <si>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</si>
  <si>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</si>
  <si>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</si>
  <si>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</si>
  <si>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</si>
  <si>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</si>
  <si>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</si>
  <si>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</si>
  <si>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</si>
  <si>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</si>
  <si>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</si>
  <si>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</si>
  <si>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</si>
  <si>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</si>
  <si>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</si>
  <si>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</si>
  <si>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</si>
  <si>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</si>
  <si>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</si>
  <si>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</si>
  <si>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</si>
  <si>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</si>
  <si>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</si>
  <si>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</si>
  <si>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</si>
  <si>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</si>
  <si>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</si>
  <si>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</si>
  <si>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</si>
  <si>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</si>
  <si>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</si>
  <si>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</si>
  <si>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</si>
  <si>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</si>
  <si>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</si>
  <si>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</si>
  <si>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</si>
  <si>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</si>
  <si>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</si>
  <si>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</si>
  <si>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</si>
  <si>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</si>
  <si>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</si>
  <si>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</si>
  <si>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</si>
  <si>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</si>
  <si>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</si>
  <si>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</si>
  <si>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</si>
  <si>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</si>
  <si>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</si>
  <si>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</si>
  <si>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</si>
  <si>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</si>
  <si>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</si>
  <si>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</si>
  <si>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</si>
  <si>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</si>
  <si>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</si>
  <si>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</si>
  <si>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</si>
  <si>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</si>
  <si>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</si>
  <si>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</si>
  <si>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</si>
  <si>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</si>
  <si>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</si>
  <si>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</si>
  <si>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</si>
  <si>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</si>
  <si>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</si>
  <si>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</si>
  <si>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</si>
  <si>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</si>
  <si>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</si>
  <si>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</si>
  <si>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</si>
  <si>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</si>
  <si>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</si>
  <si>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</si>
  <si>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</si>
  <si>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</si>
  <si>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</si>
  <si>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</si>
  <si>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</si>
  <si>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</si>
  <si>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</si>
  <si>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</si>
  <si>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</si>
  <si>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</si>
  <si>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</si>
  <si>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</si>
  <si>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</si>
  <si>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</si>
  <si>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</si>
  <si>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</si>
  <si>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</si>
  <si>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</si>
  <si>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</si>
  <si>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</si>
  <si>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</si>
  <si>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</si>
  <si>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</si>
  <si>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</si>
  <si>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</si>
  <si>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</si>
  <si>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</si>
  <si>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</si>
  <si>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</si>
  <si>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</si>
  <si>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</si>
  <si>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</si>
  <si>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</si>
  <si>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</si>
  <si>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</si>
  <si>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</si>
  <si>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</si>
  <si>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</si>
  <si>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</si>
  <si>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</si>
  <si>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</si>
  <si>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</si>
  <si>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</si>
  <si>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</si>
  <si>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</si>
  <si>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</si>
  <si>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</si>
  <si>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</si>
  <si>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</si>
  <si>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</si>
  <si>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</si>
  <si>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</si>
  <si>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</si>
  <si>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</si>
  <si>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</si>
  <si>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</si>
  <si>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</si>
  <si>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</si>
  <si>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</si>
  <si>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</si>
  <si>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</si>
  <si>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</si>
  <si>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</si>
  <si>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</si>
  <si>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</si>
  <si>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</si>
  <si>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</si>
  <si>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</si>
  <si>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</si>
  <si>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</si>
  <si>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</si>
  <si>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</si>
  <si>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</si>
  <si>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</si>
  <si>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</si>
  <si>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</si>
  <si>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</si>
  <si>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</si>
  <si>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</si>
  <si>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</si>
  <si>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</si>
  <si>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</si>
  <si>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</si>
  <si>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</si>
  <si>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</si>
  <si>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</si>
  <si>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</si>
  <si>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</si>
  <si>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</si>
  <si>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</si>
  <si>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</si>
  <si>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</si>
  <si>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</si>
  <si>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</si>
  <si>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</si>
  <si>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</si>
  <si>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</si>
  <si>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</si>
  <si>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</si>
  <si>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</si>
  <si>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</si>
  <si>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</si>
  <si>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</si>
  <si>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</si>
  <si>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</si>
  <si>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</si>
  <si>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</si>
  <si>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</si>
  <si>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</si>
  <si>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</si>
  <si>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</si>
  <si>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</si>
  <si>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</si>
  <si>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</si>
  <si>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</si>
  <si>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</si>
  <si>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</si>
  <si>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</si>
  <si>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</si>
  <si>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</si>
  <si>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</si>
  <si>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</si>
  <si>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</si>
  <si>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</si>
  <si>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</si>
  <si>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</si>
  <si>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</si>
  <si>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</si>
  <si>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</si>
  <si>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</si>
  <si>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</si>
  <si>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</si>
  <si>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</si>
  <si>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</si>
  <si>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</si>
  <si>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</si>
  <si>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</si>
  <si>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</si>
  <si>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</si>
  <si>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</si>
  <si>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</si>
  <si>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</si>
  <si>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</si>
  <si>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</si>
  <si>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</si>
  <si>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</si>
  <si>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</si>
  <si>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</si>
  <si>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</si>
  <si>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</si>
  <si>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</si>
  <si>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</si>
  <si>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</si>
  <si>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</si>
  <si>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</si>
  <si>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</si>
  <si>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</si>
  <si>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</si>
  <si>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</si>
  <si>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</si>
  <si>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</si>
  <si>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</si>
  <si>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</si>
  <si>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</si>
  <si>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</si>
  <si>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</si>
  <si>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</si>
  <si>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</si>
  <si>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</si>
  <si>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</si>
  <si>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</si>
  <si>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</si>
  <si>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</si>
  <si>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</si>
  <si>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</si>
  <si>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</si>
  <si>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</si>
  <si>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</si>
  <si>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</si>
  <si>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</si>
  <si>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</si>
  <si>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</si>
  <si>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</si>
  <si>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</si>
  <si>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</si>
  <si>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</si>
  <si>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</si>
  <si>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</si>
  <si>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</si>
  <si>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</si>
  <si>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</si>
  <si>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</si>
  <si>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</si>
  <si>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</si>
  <si>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</si>
  <si>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</si>
  <si>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</si>
  <si>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</si>
  <si>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</si>
  <si>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</si>
  <si>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</si>
  <si>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</si>
  <si>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</si>
  <si>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</si>
  <si>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</si>
  <si>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</si>
  <si>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</si>
  <si>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</si>
  <si>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</si>
  <si>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</si>
  <si>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</si>
  <si>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</si>
  <si>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</si>
  <si>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</si>
  <si>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</si>
  <si>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</si>
  <si>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</si>
  <si>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</si>
  <si>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</si>
  <si>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</si>
  <si>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</si>
  <si>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</si>
  <si>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</si>
  <si>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</si>
  <si>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</si>
  <si>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</si>
  <si>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</si>
  <si>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</si>
  <si>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</si>
  <si>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</si>
  <si>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</si>
  <si>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</si>
  <si>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</si>
  <si>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</si>
  <si>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</si>
  <si>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</si>
  <si>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</si>
  <si>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</si>
  <si>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</si>
  <si>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</si>
  <si>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</si>
  <si>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</si>
  <si>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</si>
  <si>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</si>
  <si>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</si>
  <si>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</si>
  <si>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</si>
  <si>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</si>
  <si>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</si>
  <si>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</si>
  <si>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</si>
  <si>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</si>
  <si>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</si>
  <si>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</si>
  <si>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</si>
  <si>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</si>
  <si>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</si>
  <si>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</si>
  <si>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</si>
  <si>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</si>
  <si>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</si>
  <si>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</si>
  <si>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</si>
  <si>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</si>
  <si>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</si>
  <si>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</si>
  <si>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</si>
  <si>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</si>
  <si>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</si>
  <si>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</si>
  <si>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</si>
  <si>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</si>
  <si>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</si>
  <si>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</si>
  <si>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</si>
  <si>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</si>
  <si>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</si>
  <si>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</si>
  <si>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</si>
  <si>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</si>
  <si>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</si>
  <si>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</si>
  <si>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</si>
  <si>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</si>
  <si>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</si>
  <si>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</si>
  <si>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</si>
  <si>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</si>
  <si>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</si>
  <si>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</si>
  <si>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</si>
  <si>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</si>
  <si>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</si>
  <si>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</si>
  <si>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</si>
  <si>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</si>
  <si>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</si>
  <si>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</si>
  <si>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</si>
  <si>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</si>
  <si>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</si>
  <si>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</si>
  <si>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</si>
  <si>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</si>
  <si>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</si>
  <si>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</si>
  <si>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</si>
  <si>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</si>
  <si>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</si>
  <si>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</si>
  <si>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</si>
  <si>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</si>
  <si>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</si>
  <si>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</si>
  <si>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</si>
  <si>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</si>
  <si>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</si>
  <si>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</si>
  <si>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</si>
  <si>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</si>
  <si>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</si>
  <si>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</si>
  <si>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</si>
  <si>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</si>
  <si>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</si>
  <si>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</si>
  <si>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</si>
  <si>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</si>
  <si>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</si>
  <si>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</si>
  <si>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</si>
  <si>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</si>
  <si>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</si>
  <si>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</si>
  <si>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</si>
  <si>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</si>
  <si>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</si>
  <si>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</si>
  <si>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</si>
  <si>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</si>
  <si>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</si>
  <si>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</si>
  <si>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</si>
  <si>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</si>
  <si>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</si>
  <si>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</si>
  <si>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</si>
  <si>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</si>
  <si>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</si>
  <si>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</si>
  <si>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</si>
  <si>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</si>
  <si>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</si>
  <si>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</si>
  <si>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</si>
  <si>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</si>
  <si>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</si>
  <si>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</si>
  <si>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</si>
  <si>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</si>
  <si>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</si>
  <si>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</si>
  <si>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</si>
  <si>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</si>
  <si>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</si>
  <si>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</si>
  <si>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</si>
  <si>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</si>
  <si>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</si>
  <si>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</si>
  <si>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</si>
  <si>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</si>
  <si>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</si>
  <si>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</si>
  <si>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</si>
  <si>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</si>
  <si>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</si>
  <si>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</si>
  <si>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</si>
  <si>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</si>
  <si>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</si>
  <si>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</si>
  <si>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</si>
  <si>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</si>
  <si>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</si>
  <si>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</si>
  <si>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</si>
  <si>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</si>
  <si>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</si>
  <si>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</si>
  <si>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</si>
  <si>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</si>
  <si>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</si>
  <si>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</si>
  <si>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</si>
  <si>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</si>
  <si>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</si>
  <si>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</si>
  <si>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</si>
  <si>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</si>
  <si>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</si>
  <si>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</si>
  <si>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</si>
  <si>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</si>
  <si>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</si>
  <si>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</si>
  <si>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</si>
  <si>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</si>
  <si>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</si>
  <si>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</si>
  <si>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</si>
  <si>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</si>
  <si>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</si>
  <si>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</si>
  <si>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</si>
  <si>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</si>
  <si>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</si>
  <si>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</si>
  <si>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</si>
  <si>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</si>
  <si>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</si>
  <si>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</si>
  <si>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</si>
  <si>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</si>
  <si>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</si>
  <si>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</si>
  <si>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</si>
  <si>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</si>
  <si>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</si>
  <si>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</si>
  <si>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</si>
  <si>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</si>
  <si>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</si>
  <si>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</si>
  <si>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</si>
  <si>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</si>
  <si>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</si>
  <si>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</si>
  <si>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</si>
  <si>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</si>
  <si>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</si>
  <si>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</si>
  <si>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</si>
  <si>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</si>
  <si>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</si>
  <si>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</si>
  <si>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</si>
  <si>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</si>
  <si>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</si>
  <si>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</si>
  <si>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</si>
  <si>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</si>
  <si>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</si>
  <si>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</si>
  <si>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</si>
  <si>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</si>
  <si>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</si>
  <si>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</si>
  <si>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</si>
  <si>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</si>
  <si>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</si>
  <si>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</si>
  <si>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</si>
  <si>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</si>
  <si>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</si>
  <si>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</si>
  <si>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</si>
  <si>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</si>
  <si>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</si>
  <si>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</si>
  <si>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</si>
  <si>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</si>
  <si>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</si>
  <si>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</si>
  <si>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</si>
  <si>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</si>
  <si>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</si>
  <si>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</si>
  <si>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</si>
  <si>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</si>
  <si>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</si>
  <si>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</si>
  <si>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</si>
  <si>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</si>
  <si>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</si>
  <si>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</si>
  <si>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</si>
  <si>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</si>
  <si>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</si>
  <si>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</si>
  <si>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</si>
  <si>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</si>
  <si>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</si>
  <si>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</si>
  <si>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</si>
  <si>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</si>
  <si>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</si>
  <si>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</si>
  <si>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</si>
  <si>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</si>
  <si>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</si>
  <si>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</si>
  <si>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</si>
  <si>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</si>
  <si>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</si>
  <si>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</si>
  <si>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</si>
  <si>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</si>
  <si>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</si>
  <si>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</si>
  <si>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</si>
  <si>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</si>
  <si>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</si>
  <si>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</si>
  <si>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</si>
  <si>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</si>
  <si>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</si>
  <si>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</si>
  <si>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</si>
  <si>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</si>
  <si>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</si>
  <si>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</si>
  <si>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</si>
  <si>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</si>
  <si>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</si>
  <si>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</si>
  <si>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</si>
  <si>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</si>
  <si>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</si>
  <si>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</si>
  <si>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</si>
  <si>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</si>
  <si>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</si>
  <si>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</si>
  <si>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</si>
  <si>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</si>
  <si>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</si>
  <si>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</si>
  <si>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</si>
  <si>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</si>
  <si>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</si>
  <si>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</si>
  <si>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</si>
  <si>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</si>
  <si>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</si>
  <si>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</si>
  <si>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</si>
  <si>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</si>
  <si>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</si>
  <si>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</si>
  <si>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</si>
  <si>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</si>
  <si>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</si>
  <si>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</si>
  <si>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</si>
  <si>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</si>
  <si>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</si>
  <si>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</si>
  <si>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</si>
  <si>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</si>
  <si>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</si>
  <si>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</si>
  <si>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</si>
  <si>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</si>
  <si>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</si>
  <si>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</si>
  <si>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</si>
  <si>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</si>
  <si>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</si>
  <si>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</si>
  <si>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</si>
  <si>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</si>
  <si>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</si>
  <si>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</si>
  <si>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</si>
  <si>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</si>
  <si>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</si>
  <si>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</si>
  <si>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</si>
  <si>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</si>
  <si>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</si>
  <si>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</si>
  <si>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</si>
  <si>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</si>
  <si>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</si>
  <si>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</si>
  <si>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</si>
  <si>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</si>
  <si>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</si>
  <si>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</si>
  <si>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</si>
  <si>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</si>
  <si>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</si>
  <si>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</si>
  <si>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</si>
  <si>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</si>
  <si>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</si>
  <si>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</si>
  <si>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</si>
  <si>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</si>
  <si>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</si>
  <si>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</si>
  <si>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</si>
  <si>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</si>
  <si>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</si>
  <si>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</si>
  <si>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</si>
  <si>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</si>
  <si>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</si>
  <si>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</si>
  <si>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</si>
  <si>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</si>
  <si>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</si>
  <si>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</si>
  <si>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</si>
  <si>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</si>
  <si>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</si>
  <si>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</si>
  <si>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</si>
  <si>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</si>
  <si>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</si>
  <si>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</si>
  <si>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</si>
  <si>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</si>
  <si>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</si>
  <si>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</si>
  <si>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</si>
  <si>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</si>
  <si>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</si>
  <si>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</si>
  <si>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</si>
  <si>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</si>
  <si>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</si>
  <si>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</si>
  <si>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</si>
  <si>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</si>
  <si>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</si>
  <si>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</si>
  <si>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</si>
  <si>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</si>
  <si>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</si>
  <si>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</si>
  <si>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</si>
  <si>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</si>
  <si>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</si>
  <si>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</si>
  <si>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</si>
  <si>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</si>
  <si>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</si>
  <si>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</si>
  <si>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</si>
  <si>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</si>
  <si>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</si>
  <si>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</si>
  <si>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</si>
  <si>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</si>
  <si>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</si>
  <si>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</si>
  <si>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</si>
  <si>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</si>
  <si>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</si>
  <si>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</si>
  <si>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</si>
  <si>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</si>
  <si>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</si>
  <si>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</si>
  <si>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</si>
  <si>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</si>
  <si>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</si>
  <si>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</si>
  <si>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</si>
  <si>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</si>
  <si>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</si>
  <si>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</si>
  <si>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</si>
  <si>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</si>
  <si>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</si>
  <si>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</si>
  <si>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</si>
  <si>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</si>
  <si>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</si>
  <si>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</si>
  <si>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</si>
  <si>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</si>
  <si>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</si>
  <si>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</si>
  <si>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</si>
  <si>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</si>
  <si>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</si>
  <si>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</si>
  <si>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</si>
  <si>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</si>
  <si>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</si>
  <si>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</si>
  <si>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</si>
  <si>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</si>
  <si>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</si>
  <si>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</si>
  <si>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</si>
  <si>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</si>
  <si>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</si>
  <si>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</si>
  <si>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</si>
  <si>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</si>
  <si>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</si>
  <si>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</si>
  <si>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</si>
  <si>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</si>
  <si>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</si>
  <si>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</si>
  <si>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</si>
  <si>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</si>
  <si>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</si>
  <si>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</si>
  <si>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</si>
  <si>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</si>
  <si>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</si>
  <si>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</si>
  <si>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</si>
  <si>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</si>
  <si>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</si>
  <si>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</si>
  <si>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</si>
  <si>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</si>
  <si>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</si>
  <si>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</si>
  <si>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</si>
  <si>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</si>
  <si>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</si>
  <si>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</si>
  <si>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</si>
  <si>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</si>
  <si>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</si>
  <si>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</si>
  <si>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</si>
  <si>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</si>
  <si>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</si>
  <si>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</si>
  <si>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</si>
  <si>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</si>
  <si>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</si>
  <si>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</si>
  <si>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</si>
  <si>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</si>
  <si>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</si>
  <si>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</si>
  <si>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</si>
  <si>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</si>
  <si>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</si>
  <si>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</si>
  <si>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</si>
  <si>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</si>
  <si>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</si>
  <si>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</si>
  <si>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</si>
  <si>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</si>
  <si>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</si>
  <si>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</si>
  <si>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</si>
  <si>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</si>
  <si>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</si>
  <si>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</si>
  <si>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</si>
  <si>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</si>
  <si>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</si>
  <si>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</si>
  <si>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</si>
  <si>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</si>
  <si>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</si>
  <si>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</si>
  <si>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</si>
  <si>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</si>
  <si>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</si>
  <si>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</si>
  <si>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</si>
  <si>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</si>
  <si>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</si>
  <si>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</si>
  <si>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</si>
  <si>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</si>
  <si>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</si>
  <si>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</si>
  <si>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</si>
  <si>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</si>
  <si>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</si>
  <si>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</si>
  <si>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</si>
  <si>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</si>
  <si>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</si>
  <si>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</si>
  <si>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</si>
  <si>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</si>
  <si>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</si>
  <si>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</si>
  <si>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</si>
  <si>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</si>
  <si>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</si>
  <si>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</si>
  <si>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</si>
  <si>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</si>
  <si>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</si>
  <si>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</si>
  <si>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</si>
  <si>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</si>
  <si>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</si>
  <si>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</si>
  <si>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</si>
  <si>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</si>
  <si>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</si>
  <si>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</si>
  <si>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</si>
  <si>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</si>
  <si>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</si>
  <si>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</si>
  <si>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</si>
  <si>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</si>
  <si>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</si>
  <si>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</si>
  <si>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</si>
  <si>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</si>
  <si>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</si>
  <si>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</si>
  <si>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</si>
  <si>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</si>
  <si>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</si>
  <si>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</si>
  <si>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</si>
  <si>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</si>
  <si>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</si>
  <si>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</si>
  <si>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</si>
  <si>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</si>
  <si>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</si>
  <si>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</si>
  <si>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</si>
  <si>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</si>
  <si>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</si>
  <si>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</si>
  <si>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</si>
  <si>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</si>
  <si>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</si>
  <si>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</si>
  <si>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</si>
  <si>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</si>
  <si>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</si>
  <si>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</si>
  <si>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</si>
  <si>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</si>
  <si>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</si>
  <si>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</si>
  <si>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</si>
  <si>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</si>
  <si>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</si>
  <si>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</si>
  <si>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</si>
  <si>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</si>
  <si>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</si>
  <si>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</si>
  <si>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</si>
  <si>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</si>
  <si>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</si>
  <si>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</si>
  <si>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</si>
  <si>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</si>
  <si>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</si>
  <si>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</si>
  <si>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</si>
  <si>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</si>
  <si>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</si>
  <si>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</si>
  <si>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</si>
  <si>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</si>
  <si>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</si>
  <si>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</si>
  <si>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</si>
  <si>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</si>
  <si>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</si>
  <si>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</si>
  <si>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</si>
  <si>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</si>
  <si>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</si>
  <si>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</si>
  <si>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</si>
  <si>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</si>
  <si>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</si>
  <si>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</si>
  <si>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</si>
  <si>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</si>
  <si>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</si>
  <si>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</si>
  <si>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</si>
  <si>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</si>
  <si>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</si>
  <si>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</si>
  <si>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</si>
  <si>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</si>
  <si>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</si>
  <si>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</si>
  <si>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</si>
  <si>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</si>
  <si>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</si>
  <si>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</si>
  <si>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</si>
  <si>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</si>
  <si>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</si>
  <si>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</si>
  <si>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</si>
  <si>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</si>
  <si>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</si>
  <si>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</si>
  <si>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</si>
  <si>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</si>
  <si>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</si>
  <si>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</si>
  <si>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</si>
  <si>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</si>
  <si>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</si>
  <si>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</si>
  <si>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</si>
  <si>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</si>
  <si>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</si>
  <si>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</si>
  <si>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</si>
  <si>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</si>
  <si>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</si>
  <si>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</si>
  <si>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</si>
  <si>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</si>
  <si>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</si>
  <si>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</si>
  <si>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</si>
  <si>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</si>
  <si>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</si>
  <si>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</si>
  <si>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</si>
  <si>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</si>
  <si>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</si>
  <si>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</si>
  <si>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</si>
  <si>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</si>
  <si>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</si>
  <si>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</si>
  <si>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</si>
  <si>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</si>
  <si>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</si>
  <si>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</si>
  <si>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</si>
  <si>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</si>
  <si>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</si>
  <si>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</si>
  <si>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</si>
  <si>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</si>
  <si>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</si>
  <si>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</si>
  <si>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</si>
  <si>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</si>
  <si>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</si>
  <si>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</si>
  <si>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</si>
  <si>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</si>
  <si>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</si>
  <si>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</si>
  <si>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</si>
  <si>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</si>
  <si>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</si>
  <si>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</si>
  <si>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</si>
  <si>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</si>
  <si>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</si>
  <si>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</si>
  <si>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</si>
  <si>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</si>
  <si>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</si>
  <si>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</si>
  <si>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</si>
  <si>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</si>
  <si>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</si>
  <si>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</si>
  <si>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</si>
  <si>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</si>
  <si>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</si>
  <si>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</si>
  <si>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</si>
  <si>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</si>
  <si>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</si>
  <si>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</si>
  <si>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</si>
  <si>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</si>
  <si>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</si>
  <si>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</si>
  <si>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</si>
  <si>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</si>
  <si>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</si>
  <si>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</si>
  <si>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</si>
  <si>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</si>
  <si>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</si>
  <si>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</si>
  <si>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</si>
  <si>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</si>
  <si>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</si>
  <si>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</si>
  <si>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</si>
  <si>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</si>
  <si>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</si>
  <si>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</si>
  <si>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</si>
  <si>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</si>
  <si>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</si>
  <si>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</si>
  <si>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</si>
  <si>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</si>
  <si>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</si>
  <si>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</si>
  <si>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</si>
  <si>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</si>
  <si>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</si>
  <si>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</si>
  <si>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</si>
  <si>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</si>
  <si>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</si>
  <si>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</si>
  <si>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</si>
  <si>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</si>
  <si>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</si>
  <si>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</si>
  <si>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</si>
  <si>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</si>
  <si>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</si>
  <si>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</si>
  <si>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</si>
  <si>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</si>
  <si>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</si>
  <si>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</si>
  <si>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</si>
  <si>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</si>
  <si>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</si>
  <si>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</si>
  <si>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</si>
  <si>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</si>
  <si>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</si>
  <si>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</si>
  <si>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</si>
  <si>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</si>
  <si>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</si>
  <si>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</si>
  <si>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</si>
  <si>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</si>
  <si>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</si>
  <si>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</si>
  <si>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</si>
  <si>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</si>
  <si>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</si>
  <si>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</si>
  <si>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</si>
  <si>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</si>
  <si>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</si>
  <si>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</si>
  <si>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</si>
  <si>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</si>
  <si>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</si>
  <si>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</si>
  <si>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</si>
  <si>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</si>
  <si>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</si>
  <si>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</si>
  <si>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</si>
  <si>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</si>
  <si>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</si>
  <si>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</si>
  <si>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</si>
  <si>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</si>
  <si>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</si>
  <si>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</si>
  <si>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</si>
  <si>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</si>
  <si>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</si>
  <si>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</si>
  <si>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</si>
  <si>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</si>
  <si>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</si>
  <si>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</si>
  <si>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</si>
  <si>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</si>
  <si>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</si>
  <si>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</si>
  <si>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</si>
  <si>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</si>
  <si>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</si>
  <si>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</si>
  <si>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</si>
  <si>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</si>
  <si>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</si>
  <si>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</si>
  <si>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</si>
  <si>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</si>
  <si>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</si>
  <si>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</si>
  <si>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</si>
  <si>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</si>
  <si>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</si>
  <si>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</si>
  <si>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</si>
  <si>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</si>
  <si>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</si>
  <si>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</si>
  <si>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</si>
  <si>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</si>
  <si>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</si>
  <si>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</si>
  <si>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</si>
  <si>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</si>
  <si>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</si>
  <si>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</si>
  <si>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</si>
  <si>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</si>
  <si>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</si>
  <si>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</si>
  <si>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</si>
  <si>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</si>
  <si>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</si>
  <si>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</si>
  <si>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</si>
  <si>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</si>
  <si>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</si>
  <si>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</si>
  <si>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</si>
  <si>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</si>
  <si>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</si>
  <si>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</si>
  <si>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</si>
  <si>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</si>
  <si>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</si>
  <si>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</si>
  <si>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</si>
  <si>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</si>
  <si>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</si>
  <si>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</si>
  <si>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</si>
  <si>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</si>
  <si>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</si>
  <si>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</si>
  <si>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</si>
  <si>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</si>
  <si>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</si>
  <si>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</si>
  <si>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</si>
  <si>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</si>
  <si>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</si>
  <si>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</si>
  <si>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</si>
  <si>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</si>
  <si>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</si>
  <si>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</si>
  <si>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</si>
  <si>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</si>
  <si>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</si>
  <si>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</si>
  <si>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</si>
  <si>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</si>
  <si>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</si>
  <si>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</si>
  <si>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</si>
  <si>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</si>
  <si>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</si>
  <si>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</si>
  <si>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</si>
  <si>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</si>
  <si>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</si>
  <si>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</si>
  <si>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</si>
  <si>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</si>
  <si>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</si>
  <si>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</si>
  <si>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</si>
  <si>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</si>
  <si>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</si>
  <si>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</si>
  <si>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</si>
  <si>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</si>
  <si>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</si>
  <si>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</si>
  <si>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</si>
  <si>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</si>
  <si>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</si>
  <si>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</si>
  <si>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</si>
  <si>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</si>
  <si>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</si>
  <si>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</si>
  <si>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</si>
  <si>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</si>
  <si>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</si>
  <si>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</si>
  <si>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</si>
  <si>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</si>
  <si>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</si>
  <si>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</si>
  <si>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</si>
  <si>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</si>
  <si>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</si>
  <si>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</si>
  <si>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</si>
  <si>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</si>
  <si>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</si>
  <si>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</si>
  <si>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</si>
  <si>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</si>
  <si>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</si>
  <si>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</si>
  <si>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</si>
  <si>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</si>
  <si>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</si>
  <si>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</si>
  <si>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</si>
  <si>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</si>
  <si>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</si>
  <si>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</si>
  <si>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</si>
  <si>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</si>
  <si>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</si>
  <si>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</si>
  <si>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</si>
  <si>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</si>
  <si>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</si>
  <si>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</si>
  <si>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</si>
  <si>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</si>
  <si>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</si>
  <si>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</si>
  <si>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</si>
  <si>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</si>
  <si>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</si>
  <si>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</si>
  <si>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</si>
  <si>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</si>
  <si>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</si>
  <si>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</si>
  <si>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</si>
  <si>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</si>
  <si>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</si>
  <si>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</si>
  <si>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</si>
  <si>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</si>
  <si>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</si>
  <si>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</si>
  <si>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</si>
  <si>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</si>
  <si>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</si>
  <si>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</si>
  <si>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</si>
  <si>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</si>
  <si>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</si>
  <si>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</si>
  <si>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</si>
  <si>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</si>
  <si>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</si>
  <si>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</si>
  <si>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</si>
  <si>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</si>
  <si>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</si>
  <si>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</si>
  <si>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</si>
  <si>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</si>
  <si>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</si>
  <si>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</si>
  <si>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</si>
  <si>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</si>
  <si>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</si>
  <si>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</si>
  <si>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</si>
  <si>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</si>
  <si>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</si>
  <si>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</si>
  <si>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</si>
  <si>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</si>
  <si>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</si>
  <si>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</si>
  <si>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</si>
  <si>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</si>
  <si>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</si>
  <si>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</si>
  <si>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</si>
  <si>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</si>
  <si>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</si>
  <si>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</si>
  <si>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</si>
  <si>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</si>
  <si>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</si>
  <si>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</si>
  <si>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</si>
  <si>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</si>
  <si>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</si>
  <si>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</si>
  <si>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</si>
  <si>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</si>
  <si>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</si>
  <si>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</si>
  <si>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</si>
  <si>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</si>
  <si>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</si>
  <si>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</si>
  <si>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</si>
  <si>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</si>
  <si>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</si>
  <si>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</si>
  <si>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</si>
  <si>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</si>
  <si>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</si>
  <si>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</si>
  <si>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</si>
  <si>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</si>
  <si>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</si>
  <si>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</si>
  <si>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</si>
  <si>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</si>
  <si>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</si>
  <si>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</si>
  <si>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</si>
  <si>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</si>
  <si>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</si>
  <si>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</si>
  <si>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</si>
  <si>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</si>
  <si>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</si>
  <si>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</si>
  <si>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</si>
  <si>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</si>
  <si>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</si>
  <si>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</si>
  <si>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</si>
  <si>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</si>
  <si>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</si>
  <si>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</si>
  <si>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</si>
  <si>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</si>
  <si>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</si>
  <si>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</si>
  <si>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</si>
  <si>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</si>
  <si>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</si>
  <si>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</si>
  <si>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</si>
  <si>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</si>
  <si>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</si>
  <si>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</si>
  <si>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</si>
  <si>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</si>
  <si>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</si>
  <si>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</si>
  <si>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</si>
  <si>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</si>
  <si>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</si>
  <si>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</si>
  <si>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</si>
  <si>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</si>
  <si>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</si>
  <si>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</si>
  <si>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</si>
  <si>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</si>
  <si>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</si>
  <si>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</si>
  <si>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</si>
  <si>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</si>
  <si>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</si>
  <si>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</si>
  <si>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</si>
  <si>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</si>
  <si>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</si>
  <si>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</si>
  <si>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</si>
  <si>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</si>
  <si>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</si>
  <si>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</si>
  <si>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</si>
  <si>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</si>
  <si>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</si>
  <si>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</si>
  <si>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</si>
  <si>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</si>
  <si>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</si>
  <si>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</si>
  <si>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</si>
  <si>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</si>
  <si>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</si>
  <si>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</si>
  <si>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</si>
  <si>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</si>
  <si>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</si>
  <si>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</si>
  <si>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</si>
  <si>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</si>
  <si>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</si>
  <si>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</si>
  <si>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</si>
  <si>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</si>
  <si>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</si>
  <si>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</si>
  <si>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</si>
  <si>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</si>
  <si>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</si>
  <si>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</si>
  <si>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</si>
  <si>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</si>
  <si>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</si>
  <si>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</si>
  <si>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</si>
  <si>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</si>
  <si>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</si>
  <si>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</si>
  <si>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</si>
  <si>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</si>
  <si>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</si>
  <si>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</si>
  <si>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</si>
  <si>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</si>
  <si>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</si>
  <si>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</si>
  <si>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</si>
  <si>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</si>
  <si>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</si>
  <si>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</si>
  <si>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</si>
  <si>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</si>
  <si>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</si>
  <si>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</si>
  <si>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</si>
  <si>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</si>
  <si>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</si>
  <si>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</si>
  <si>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</si>
  <si>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</si>
  <si>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</si>
  <si>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</si>
  <si>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</si>
  <si>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</si>
  <si>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</si>
  <si>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</si>
  <si>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</si>
  <si>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</si>
  <si>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</si>
  <si>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</si>
  <si>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</si>
  <si>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</si>
  <si>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</si>
  <si>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</si>
  <si>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</si>
  <si>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</si>
  <si>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</si>
  <si>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</si>
  <si>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</si>
  <si>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</si>
  <si>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</si>
  <si>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</si>
  <si>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</si>
  <si>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</si>
  <si>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</si>
  <si>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</si>
  <si>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</si>
  <si>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</si>
  <si>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</si>
  <si>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</si>
  <si>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</si>
  <si>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</si>
  <si>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</si>
  <si>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</si>
  <si>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</si>
  <si>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</si>
  <si>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</si>
  <si>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</si>
  <si>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</si>
  <si>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</si>
  <si>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</si>
  <si>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</si>
  <si>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</si>
  <si>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</si>
  <si>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</si>
  <si>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</si>
  <si>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</si>
  <si>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</si>
  <si>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</si>
  <si>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</si>
  <si>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</si>
  <si>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</si>
  <si>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</si>
  <si>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</si>
  <si>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</si>
  <si>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</si>
  <si>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</si>
  <si>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</si>
  <si>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</si>
  <si>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</si>
  <si>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</si>
  <si>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</si>
  <si>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</si>
  <si>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</si>
  <si>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</si>
  <si>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</si>
  <si>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</si>
  <si>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</si>
  <si>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</si>
  <si>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</si>
  <si>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</si>
  <si>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</si>
  <si>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</si>
  <si>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</si>
  <si>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</si>
  <si>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</si>
  <si>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</si>
  <si>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</si>
  <si>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</si>
  <si>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</si>
  <si>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</si>
  <si>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</si>
  <si>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</si>
  <si>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</si>
  <si>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</si>
  <si>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</si>
  <si>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</si>
  <si>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</si>
  <si>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</si>
  <si>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</si>
  <si>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</si>
  <si>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</si>
  <si>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</si>
  <si>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</si>
  <si>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</si>
  <si>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</si>
  <si>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</si>
  <si>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</si>
  <si>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</si>
  <si>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</si>
  <si>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</si>
  <si>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</si>
  <si>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</si>
  <si>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</si>
  <si>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</si>
  <si>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</si>
  <si>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</si>
  <si>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</si>
  <si>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</si>
  <si>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</si>
  <si>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</si>
  <si>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</si>
  <si>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</si>
  <si>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</si>
  <si>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</si>
  <si>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</si>
  <si>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</si>
  <si>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</si>
  <si>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</si>
  <si>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</si>
  <si>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</si>
  <si>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</si>
  <si>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</si>
  <si>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</si>
  <si>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</si>
  <si>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</si>
  <si>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</si>
  <si>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</si>
  <si>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</si>
  <si>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</si>
  <si>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</si>
  <si>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</si>
  <si>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</si>
  <si>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</si>
  <si>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</si>
  <si>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</si>
  <si>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</si>
  <si>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</si>
  <si>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</si>
  <si>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</si>
  <si>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</si>
  <si>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</si>
  <si>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</si>
  <si>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</si>
  <si>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</si>
  <si>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</si>
  <si>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</si>
  <si>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</si>
  <si>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</si>
  <si>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</si>
  <si>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</si>
  <si>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</si>
  <si>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</si>
  <si>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</si>
  <si>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</si>
  <si>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</si>
  <si>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</si>
  <si>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</si>
  <si>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</si>
  <si>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</si>
  <si>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</si>
  <si>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</si>
  <si>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</si>
  <si>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</si>
  <si>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</si>
  <si>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</si>
  <si>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</si>
  <si>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</si>
  <si>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</si>
  <si>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</si>
  <si>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</si>
  <si>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</si>
  <si>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</si>
  <si>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</si>
  <si>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</si>
  <si>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</si>
  <si>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</si>
  <si>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</si>
  <si>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</si>
  <si>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</si>
  <si>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</si>
  <si>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</si>
  <si>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</si>
  <si>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</si>
  <si>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</si>
  <si>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</si>
  <si>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</si>
  <si>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</si>
  <si>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</si>
  <si>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</si>
  <si>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</si>
  <si>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</si>
  <si>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</si>
  <si>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</si>
  <si>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</si>
  <si>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</si>
  <si>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</si>
  <si>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</si>
  <si>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</si>
  <si>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</si>
  <si>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</si>
  <si>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</si>
  <si>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</si>
  <si>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</si>
  <si>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</si>
  <si>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</si>
  <si>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</si>
  <si>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</si>
  <si>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</si>
  <si>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</si>
  <si>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</si>
  <si>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</si>
  <si>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</si>
  <si>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</si>
  <si>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</si>
  <si>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</si>
  <si>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</si>
  <si>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</si>
  <si>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</si>
  <si>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</si>
  <si>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</si>
  <si>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</si>
  <si>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</si>
  <si>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</si>
  <si>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</si>
  <si>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</si>
  <si>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</si>
  <si>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</si>
  <si>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</si>
  <si>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</si>
  <si>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</si>
  <si>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</si>
  <si>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</si>
  <si>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</si>
  <si>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</si>
  <si>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</si>
  <si>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</si>
  <si>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</si>
  <si>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</si>
  <si>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</si>
  <si>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</si>
  <si>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</si>
  <si>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</si>
  <si>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</si>
  <si>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</si>
  <si>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</si>
  <si>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</si>
  <si>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</si>
  <si>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</si>
  <si>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</si>
  <si>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</si>
  <si>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</si>
  <si>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</si>
  <si>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</si>
  <si>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</si>
  <si>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</si>
  <si>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</si>
  <si>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</si>
  <si>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</si>
  <si>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</si>
  <si>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</si>
  <si>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</si>
  <si>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</si>
  <si>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</si>
  <si>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</si>
  <si>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</si>
  <si>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</si>
  <si>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</si>
  <si>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</si>
  <si>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</si>
  <si>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</si>
  <si>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</si>
  <si>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</si>
  <si>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</si>
  <si>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</si>
  <si>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</si>
  <si>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</si>
  <si>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</si>
  <si>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</si>
  <si>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</si>
  <si>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</si>
  <si>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</si>
  <si>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</si>
  <si>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</si>
  <si>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</si>
  <si>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</si>
  <si>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</si>
  <si>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</si>
  <si>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</si>
  <si>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</si>
  <si>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</si>
  <si>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</si>
  <si>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</si>
  <si>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</si>
  <si>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</si>
  <si>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</si>
  <si>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</si>
  <si>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</si>
  <si>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</si>
  <si>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</si>
  <si>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</si>
  <si>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</si>
  <si>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</si>
  <si>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</si>
  <si>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</si>
  <si>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</si>
  <si>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</si>
  <si>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</si>
  <si>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</si>
  <si>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</si>
  <si>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</si>
  <si>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</si>
  <si>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</si>
  <si>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</si>
  <si>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</si>
  <si>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</si>
  <si>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</si>
  <si>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</si>
  <si>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</si>
  <si>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</si>
  <si>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</si>
  <si>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</si>
  <si>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</si>
  <si>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</si>
  <si>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</si>
  <si>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</si>
  <si>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</si>
  <si>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</si>
  <si>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</si>
  <si>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</si>
  <si>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</si>
  <si>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</si>
  <si>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</si>
  <si>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</si>
  <si>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</si>
  <si>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</si>
  <si>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</si>
  <si>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</si>
  <si>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</si>
  <si>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</si>
  <si>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</si>
  <si>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</si>
  <si>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</si>
  <si>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</si>
  <si>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</si>
  <si>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</si>
  <si>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</si>
  <si>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</si>
  <si>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</si>
  <si>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</si>
  <si>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</si>
  <si>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</si>
  <si>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</si>
  <si>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</si>
  <si>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</si>
  <si>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</si>
  <si>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</si>
  <si>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</si>
  <si>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</si>
  <si>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</si>
  <si>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</si>
  <si>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</si>
  <si>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</si>
  <si>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</si>
  <si>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</si>
  <si>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</si>
  <si>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</si>
  <si>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</si>
  <si>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</si>
  <si>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</si>
  <si>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</si>
  <si>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</si>
  <si>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</si>
  <si>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</si>
  <si>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</si>
  <si>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</si>
  <si>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</si>
  <si>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</si>
  <si>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</si>
  <si>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</si>
  <si>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</si>
  <si>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</si>
  <si>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</si>
  <si>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</si>
  <si>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</si>
  <si>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</si>
  <si>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</si>
  <si>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</si>
  <si>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</si>
  <si>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</si>
  <si>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</si>
  <si>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</si>
  <si>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</si>
  <si>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</si>
  <si>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</si>
  <si>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</si>
  <si>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</si>
  <si>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</si>
  <si>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</si>
  <si>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</si>
  <si>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</si>
  <si>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</si>
  <si>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</si>
  <si>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</si>
  <si>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</si>
  <si>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</si>
  <si>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</si>
  <si>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</si>
  <si>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</si>
  <si>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</si>
  <si>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</si>
  <si>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</si>
  <si>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</si>
  <si>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</si>
  <si>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</si>
  <si>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</si>
  <si>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</si>
  <si>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</si>
  <si>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</si>
  <si>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</si>
  <si>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</si>
  <si>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</si>
  <si>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</si>
  <si>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</si>
  <si>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</si>
  <si>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</si>
  <si>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</si>
  <si>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</si>
  <si>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</si>
  <si>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</si>
  <si>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</si>
  <si>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</si>
  <si>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</si>
  <si>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</si>
  <si>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</si>
  <si>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</si>
  <si>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</si>
  <si>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</si>
  <si>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</si>
  <si>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</si>
  <si>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</si>
  <si>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</si>
  <si>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</si>
  <si>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</si>
  <si>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</si>
  <si>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</si>
  <si>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</si>
  <si>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</si>
  <si>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</si>
  <si>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</si>
  <si>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</si>
  <si>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</si>
  <si>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</si>
  <si>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</si>
  <si>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</si>
  <si>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</si>
  <si>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</si>
  <si>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</si>
  <si>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</si>
  <si>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</si>
  <si>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</si>
  <si>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</si>
  <si>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</si>
  <si>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</si>
  <si>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</si>
  <si>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</si>
  <si>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</si>
  <si>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</si>
  <si>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</si>
  <si>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</si>
  <si>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</si>
  <si>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</si>
  <si>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</si>
  <si>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</si>
  <si>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</si>
  <si>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</si>
  <si>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</si>
  <si>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</si>
  <si>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</si>
  <si>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</si>
  <si>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</si>
  <si>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</si>
  <si>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</si>
  <si>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</si>
  <si>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</si>
  <si>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</si>
  <si>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</si>
  <si>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</si>
  <si>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</si>
  <si>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</si>
  <si>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</si>
  <si>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</si>
  <si>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</si>
  <si>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</si>
  <si>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</si>
  <si>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</si>
  <si>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</si>
  <si>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</si>
  <si>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</si>
  <si>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</si>
  <si>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</si>
  <si>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</si>
  <si>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</si>
  <si>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</si>
  <si>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</si>
  <si>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</si>
  <si>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</si>
  <si>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</si>
  <si>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</si>
  <si>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</si>
  <si>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</si>
  <si>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</si>
  <si>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</si>
  <si>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</si>
  <si>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</si>
  <si>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</si>
  <si>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</si>
  <si>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</si>
  <si>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</si>
  <si>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</si>
  <si>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</si>
  <si>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</si>
  <si>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</si>
  <si>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</si>
  <si>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</si>
  <si>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</si>
  <si>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</si>
  <si>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</si>
  <si>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</si>
  <si>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</si>
  <si>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</si>
  <si>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</si>
  <si>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</si>
  <si>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</si>
  <si>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</si>
  <si>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</si>
  <si>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</si>
  <si>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</si>
  <si>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</si>
  <si>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</si>
  <si>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</si>
  <si>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</si>
  <si>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</si>
  <si>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</si>
  <si>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</si>
  <si>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</si>
  <si>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</si>
  <si>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</si>
  <si>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</si>
  <si>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</si>
  <si>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</si>
  <si>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</si>
  <si>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</si>
  <si>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</si>
  <si>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</si>
  <si>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</si>
  <si>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</si>
  <si>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</si>
  <si>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</si>
  <si>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</si>
  <si>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</si>
  <si>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</si>
  <si>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</si>
  <si>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</si>
  <si>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</si>
  <si>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</si>
  <si>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</si>
  <si>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</si>
  <si>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</si>
  <si>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</si>
  <si>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</si>
  <si>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</si>
  <si>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</si>
  <si>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</si>
  <si>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</si>
  <si>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</si>
  <si>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</si>
  <si>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</si>
  <si>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</si>
  <si>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</si>
  <si>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</si>
  <si>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</si>
  <si>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</si>
  <si>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</si>
  <si>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</si>
  <si>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</si>
  <si>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</si>
  <si>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</si>
  <si>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</si>
  <si>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</si>
  <si>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</si>
  <si>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</si>
  <si>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</si>
  <si>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</si>
  <si>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</si>
  <si>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</si>
  <si>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</si>
  <si>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</si>
  <si>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</si>
  <si>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</si>
  <si>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</si>
  <si>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</si>
  <si>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</si>
  <si>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</si>
  <si>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</si>
  <si>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</si>
  <si>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</si>
  <si>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</si>
  <si>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</si>
  <si>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</si>
  <si>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</si>
  <si>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</si>
  <si>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</si>
  <si>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</si>
  <si>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</si>
  <si>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</si>
  <si>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</si>
  <si>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</si>
  <si>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</si>
  <si>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</si>
  <si>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</si>
  <si>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</si>
  <si>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</si>
  <si>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</si>
  <si>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</si>
  <si>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</si>
  <si>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</si>
  <si>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</si>
  <si>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</si>
  <si>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</si>
  <si>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</si>
  <si>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</si>
  <si>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</si>
  <si>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</si>
  <si>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</si>
  <si>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</si>
  <si>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</si>
  <si>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</si>
  <si>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</si>
  <si>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</si>
  <si>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</si>
  <si>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</si>
  <si>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</si>
  <si>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</si>
  <si>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</si>
  <si>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</si>
  <si>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</si>
  <si>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</si>
  <si>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</si>
  <si>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</si>
  <si>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</si>
  <si>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</si>
  <si>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</si>
  <si>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</si>
  <si>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</si>
  <si>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</si>
  <si>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</si>
  <si>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</si>
  <si>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</si>
  <si>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</si>
  <si>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</si>
  <si>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</si>
  <si>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</si>
  <si>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</si>
  <si>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</si>
  <si>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</si>
  <si>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</si>
  <si>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</si>
  <si>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</si>
  <si>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</si>
  <si>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</si>
  <si>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</si>
  <si>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</si>
  <si>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</si>
  <si>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</si>
  <si>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</si>
  <si>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</si>
  <si>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</si>
  <si>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</si>
  <si>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</si>
  <si>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</si>
  <si>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</si>
  <si>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</si>
  <si>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</si>
  <si>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</si>
  <si>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</si>
  <si>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</si>
  <si>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</si>
  <si>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</si>
  <si>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</si>
  <si>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</si>
  <si>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</si>
  <si>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</si>
  <si>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</si>
  <si>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</si>
  <si>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</si>
  <si>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</si>
  <si>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</si>
  <si>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</si>
  <si>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</si>
  <si>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</si>
  <si>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</si>
  <si>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</si>
  <si>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</si>
  <si>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</si>
  <si>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</si>
  <si>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</si>
  <si>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</si>
  <si>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</si>
  <si>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</si>
  <si>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</si>
  <si>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</si>
  <si>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</si>
  <si>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</si>
  <si>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</si>
  <si>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</si>
  <si>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</si>
  <si>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</si>
  <si>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</si>
  <si>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</si>
  <si>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</si>
  <si>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</si>
  <si>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</si>
  <si>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</si>
  <si>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</si>
  <si>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</si>
  <si>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</si>
  <si>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</si>
  <si>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</si>
  <si>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</si>
  <si>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</si>
  <si>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</si>
  <si>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</si>
  <si>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</si>
  <si>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</si>
  <si>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</si>
  <si>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</si>
  <si>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</si>
  <si>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</si>
  <si>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</si>
  <si>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</si>
  <si>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</si>
  <si>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</si>
  <si>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</si>
  <si>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</si>
  <si>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</si>
  <si>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</si>
  <si>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</si>
  <si>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</si>
  <si>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</si>
  <si>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</si>
  <si>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</si>
  <si>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</si>
  <si>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</si>
  <si>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</si>
  <si>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</si>
  <si>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</si>
  <si>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</si>
  <si>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</si>
  <si>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</si>
  <si>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</si>
  <si>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</si>
  <si>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</si>
  <si>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</si>
  <si>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</si>
  <si>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</si>
  <si>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</si>
  <si>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</si>
  <si>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</si>
  <si>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</si>
  <si>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</si>
  <si>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</si>
  <si>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</si>
  <si>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</si>
  <si>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</si>
  <si>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</si>
  <si>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</si>
  <si>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</si>
  <si>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</si>
  <si>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</si>
  <si>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</si>
  <si>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</si>
  <si>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</si>
  <si>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</si>
  <si>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</si>
  <si>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</si>
  <si>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</si>
  <si>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</si>
  <si>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</si>
  <si>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</si>
  <si>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</si>
  <si>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</si>
  <si>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</si>
  <si>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</si>
  <si>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</si>
  <si>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</si>
  <si>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</si>
  <si>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</si>
  <si>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</si>
  <si>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</si>
  <si>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</si>
  <si>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</si>
  <si>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</si>
  <si>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</si>
  <si>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</si>
  <si>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</si>
  <si>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</si>
  <si>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</si>
  <si>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</si>
  <si>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</si>
  <si>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</si>
  <si>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</si>
  <si>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</si>
  <si>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</si>
  <si>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</si>
  <si>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</si>
  <si>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</si>
  <si>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</si>
  <si>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</si>
  <si>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</si>
  <si>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</si>
  <si>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</si>
  <si>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</si>
  <si>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</si>
  <si>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</si>
  <si>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</si>
  <si>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</si>
  <si>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</si>
  <si>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</si>
  <si>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</si>
  <si>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</si>
  <si>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</si>
  <si>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</si>
  <si>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</si>
  <si>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</si>
  <si>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</si>
  <si>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</si>
  <si>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</si>
  <si>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</si>
  <si>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</si>
  <si>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</si>
  <si>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</si>
  <si>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</si>
  <si>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</si>
  <si>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</si>
  <si>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</si>
  <si>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</si>
  <si>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</si>
  <si>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</si>
  <si>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</si>
  <si>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</si>
  <si>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</si>
  <si>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</si>
  <si>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</si>
  <si>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</si>
  <si>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</si>
  <si>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</si>
  <si>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</si>
  <si>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</si>
  <si>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</si>
  <si>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</si>
  <si>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</si>
  <si>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</si>
  <si>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</si>
  <si>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</si>
  <si>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</si>
  <si>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</si>
  <si>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</si>
  <si>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</si>
  <si>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</si>
  <si>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</si>
  <si>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</si>
  <si>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</si>
  <si>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</si>
  <si>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</si>
  <si>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</si>
  <si>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</si>
  <si>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</si>
  <si>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</si>
  <si>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</si>
  <si>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</si>
  <si>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</si>
  <si>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</si>
  <si>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</si>
  <si>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</si>
  <si>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</si>
  <si>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</si>
  <si>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</si>
  <si>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</si>
  <si>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</si>
  <si>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</si>
  <si>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</si>
  <si>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</si>
  <si>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</si>
  <si>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</si>
  <si>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</si>
  <si>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</si>
  <si>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</si>
  <si>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</si>
  <si>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</si>
  <si>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</si>
  <si>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</si>
  <si>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</si>
  <si>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</si>
  <si>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</si>
  <si>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</si>
  <si>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</si>
  <si>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</si>
  <si>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</si>
  <si>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</si>
  <si>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</si>
  <si>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</si>
  <si>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</si>
  <si>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</si>
  <si>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</si>
  <si>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</si>
  <si>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</si>
  <si>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</si>
  <si>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</si>
  <si>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</si>
  <si>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</si>
  <si>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</si>
  <si>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</si>
  <si>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</si>
  <si>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</si>
  <si>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</si>
  <si>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</si>
  <si>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</si>
  <si>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</si>
  <si>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</si>
  <si>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</si>
  <si>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</si>
  <si>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</si>
  <si>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</si>
  <si>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</si>
  <si>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</si>
  <si>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</si>
  <si>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</si>
  <si>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</si>
  <si>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</si>
  <si>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</si>
  <si>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</si>
  <si>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</si>
  <si>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</si>
  <si>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</si>
  <si>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</si>
  <si>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</si>
  <si>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</si>
  <si>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</si>
  <si>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</si>
  <si>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</si>
  <si>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</si>
  <si>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</si>
  <si>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</si>
  <si>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</si>
  <si>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</si>
  <si>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</si>
  <si>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</si>
  <si>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</si>
  <si>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</si>
  <si>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</si>
  <si>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</si>
  <si>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</si>
  <si>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</si>
  <si>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</si>
  <si>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</si>
  <si>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</si>
  <si>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</si>
  <si>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</si>
  <si>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</si>
  <si>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</si>
  <si>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</si>
  <si>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</si>
  <si>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</si>
  <si>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</si>
  <si>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</si>
  <si>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</si>
  <si>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</si>
  <si>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</si>
  <si>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</si>
  <si>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</si>
  <si>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</si>
  <si>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</si>
  <si>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</si>
  <si>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</si>
  <si>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</si>
  <si>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</si>
  <si>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</si>
  <si>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</si>
  <si>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</si>
  <si>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</si>
  <si>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</si>
  <si>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</si>
  <si>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</si>
  <si>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</si>
  <si>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</si>
  <si>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</si>
  <si>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</si>
  <si>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</si>
  <si>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</si>
  <si>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</si>
  <si>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</si>
  <si>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</si>
  <si>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</si>
  <si>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</si>
  <si>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</si>
  <si>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</si>
  <si>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</si>
  <si>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</si>
  <si>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</si>
  <si>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</si>
  <si>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</si>
  <si>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</si>
  <si>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</si>
  <si>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</si>
  <si>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</si>
  <si>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</si>
  <si>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</si>
  <si>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</si>
  <si>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</si>
  <si>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</si>
  <si>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</si>
  <si>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</si>
  <si>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</si>
  <si>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</si>
  <si>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</si>
  <si>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</si>
  <si>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</si>
  <si>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</si>
  <si>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</si>
  <si>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</si>
  <si>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</si>
  <si>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</si>
  <si>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</si>
  <si>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</si>
  <si>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</si>
  <si>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</si>
  <si>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</si>
  <si>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</si>
  <si>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</si>
  <si>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</si>
  <si>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</si>
  <si>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</si>
  <si>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</si>
  <si>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</si>
  <si>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</si>
  <si>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</si>
  <si>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</si>
  <si>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</si>
  <si>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</si>
  <si>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</si>
  <si>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</si>
  <si>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</si>
  <si>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</si>
  <si>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</si>
  <si>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</si>
  <si>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</si>
  <si>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</si>
  <si>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</si>
  <si>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</si>
  <si>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</si>
  <si>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</si>
  <si>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</si>
  <si>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</si>
  <si>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</si>
  <si>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</si>
  <si>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</si>
  <si>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</si>
  <si>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</si>
  <si>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</si>
  <si>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</si>
  <si>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</si>
  <si>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</si>
  <si>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</si>
  <si>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</si>
  <si>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</si>
  <si>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</si>
  <si>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</si>
  <si>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</si>
  <si>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</si>
  <si>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</si>
  <si>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</si>
  <si>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</si>
  <si>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</si>
  <si>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</si>
  <si>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</si>
  <si>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</si>
  <si>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</si>
  <si>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</si>
  <si>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</si>
  <si>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</si>
  <si>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</si>
  <si>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</si>
  <si>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</si>
  <si>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</si>
  <si>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</si>
  <si>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</si>
  <si>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</si>
  <si>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</si>
  <si>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</si>
  <si>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</si>
  <si>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</si>
  <si>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</si>
  <si>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</si>
  <si>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</si>
  <si>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</si>
  <si>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</si>
  <si>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</si>
  <si>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</si>
  <si>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</si>
  <si>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</si>
  <si>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</si>
  <si>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</si>
  <si>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</si>
  <si>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</si>
  <si>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</si>
  <si>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</si>
  <si>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</si>
  <si>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</si>
  <si>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</si>
  <si>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</si>
  <si>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</si>
  <si>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</si>
  <si>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</si>
  <si>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</si>
  <si>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</si>
  <si>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</si>
  <si>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</si>
  <si>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</si>
  <si>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</si>
  <si>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</si>
  <si>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</si>
  <si>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</si>
  <si>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</si>
  <si>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</si>
  <si>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</si>
  <si>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</si>
  <si>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</si>
  <si>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</si>
  <si>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</si>
  <si>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</si>
  <si>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</si>
  <si>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</si>
  <si>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</si>
  <si>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</si>
  <si>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</si>
  <si>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</si>
  <si>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</si>
  <si>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</si>
  <si>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</si>
  <si>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</si>
  <si>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</si>
  <si>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</si>
  <si>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</si>
  <si>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</si>
  <si>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</si>
  <si>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</si>
  <si>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</si>
  <si>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</si>
  <si>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</si>
  <si>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</si>
  <si>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</si>
  <si>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</si>
  <si>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</si>
  <si>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</si>
  <si>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</si>
  <si>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</si>
  <si>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</si>
  <si>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</si>
  <si>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</si>
  <si>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</si>
  <si>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</si>
  <si>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</si>
  <si>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</si>
  <si>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</si>
  <si>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</si>
  <si>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</si>
  <si>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</si>
  <si>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</si>
  <si>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</si>
  <si>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</si>
  <si>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</si>
  <si>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</si>
  <si>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</si>
  <si>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</si>
  <si>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</si>
  <si>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</si>
  <si>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</si>
  <si>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</si>
  <si>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</si>
  <si>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</si>
  <si>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</si>
  <si>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</si>
  <si>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</si>
  <si>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</si>
  <si>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</si>
  <si>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</si>
  <si>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</si>
  <si>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</si>
  <si>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</si>
  <si>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</si>
  <si>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</si>
  <si>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</si>
  <si>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</si>
  <si>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</si>
  <si>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</si>
  <si>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</si>
  <si>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</si>
  <si>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</si>
  <si>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</si>
  <si>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</si>
  <si>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</si>
  <si>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</si>
  <si>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</si>
  <si>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</si>
  <si>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</si>
  <si>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</si>
  <si>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</si>
  <si>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</si>
  <si>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</si>
  <si>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</si>
  <si>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</si>
  <si>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</si>
  <si>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</si>
  <si>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</si>
  <si>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</si>
  <si>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</si>
  <si>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</si>
  <si>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</si>
  <si>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</si>
  <si>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</si>
  <si>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</si>
  <si>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</si>
  <si>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</si>
  <si>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</si>
  <si>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</si>
  <si>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</si>
  <si>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</si>
  <si>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</si>
  <si>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</si>
  <si>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</si>
  <si>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</si>
  <si>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</si>
  <si>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</si>
  <si>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</si>
  <si>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</si>
  <si>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</si>
  <si>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</si>
  <si>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</si>
  <si>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</si>
  <si>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</si>
  <si>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</si>
  <si>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</si>
  <si>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</si>
  <si>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</si>
  <si>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</si>
  <si>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</si>
  <si>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</si>
  <si>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</si>
  <si>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</si>
  <si>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</si>
  <si>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</si>
  <si>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</si>
  <si>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</si>
  <si>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</si>
  <si>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</si>
  <si>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</si>
  <si>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</si>
  <si>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</si>
  <si>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</si>
  <si>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</si>
  <si>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</si>
  <si>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</si>
  <si>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</si>
  <si>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</si>
  <si>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</si>
  <si>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</si>
  <si>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</si>
  <si>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</si>
  <si>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</si>
  <si>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</si>
  <si>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</si>
  <si>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</si>
  <si>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</si>
  <si>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</si>
  <si>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</si>
  <si>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</si>
  <si>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</si>
  <si>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</si>
  <si>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</si>
  <si>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</si>
  <si>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</si>
  <si>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</si>
  <si>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</si>
  <si>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</si>
  <si>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</si>
  <si>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</si>
  <si>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</si>
  <si>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</si>
  <si>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</si>
  <si>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</si>
  <si>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</si>
  <si>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</si>
  <si>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</si>
  <si>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</si>
  <si>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</si>
  <si>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</si>
  <si>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</si>
  <si>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</si>
  <si>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</si>
  <si>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</si>
  <si>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</si>
  <si>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</si>
  <si>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</si>
  <si>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</si>
  <si>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</si>
  <si>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</si>
  <si>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</si>
  <si>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</si>
  <si>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</si>
  <si>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</si>
  <si>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</si>
  <si>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</si>
  <si>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</si>
  <si>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</si>
  <si>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</si>
  <si>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</si>
  <si>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</si>
  <si>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</si>
  <si>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</si>
  <si>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</si>
  <si>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</si>
  <si>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</si>
  <si>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</si>
  <si>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</si>
  <si>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</si>
  <si>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</si>
  <si>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</si>
  <si>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</si>
  <si>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</si>
  <si>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</si>
  <si>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</si>
  <si>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</si>
  <si>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</si>
  <si>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</si>
  <si>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</si>
  <si>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</si>
  <si>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</si>
  <si>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</si>
  <si>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</si>
  <si>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</si>
  <si>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</si>
  <si>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</si>
  <si>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</si>
  <si>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</si>
  <si>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</si>
  <si>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</si>
  <si>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</si>
  <si>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</si>
  <si>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</si>
  <si>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</si>
  <si>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</si>
  <si>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</si>
  <si>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</si>
  <si>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</si>
  <si>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</si>
  <si>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</si>
  <si>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</si>
  <si>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</si>
  <si>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</si>
  <si>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</si>
  <si>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</si>
  <si>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</si>
  <si>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</si>
  <si>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</si>
  <si>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</si>
  <si>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</si>
  <si>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</si>
  <si>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</si>
  <si>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</si>
  <si>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</si>
  <si>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</si>
  <si>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</si>
  <si>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</si>
  <si>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</si>
  <si>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</si>
  <si>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</si>
  <si>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</si>
  <si>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</si>
  <si>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</si>
  <si>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</si>
  <si>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</si>
  <si>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</si>
  <si>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</si>
  <si>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</si>
  <si>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</si>
  <si>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</si>
  <si>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</si>
  <si>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</si>
  <si>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</si>
  <si>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</si>
  <si>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</si>
  <si>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</si>
  <si>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</si>
  <si>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</si>
  <si>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</si>
  <si>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</si>
  <si>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</si>
  <si>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</si>
  <si>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</si>
  <si>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</si>
  <si>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</si>
  <si>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</si>
  <si>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</si>
  <si>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</si>
  <si>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</si>
  <si>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</si>
  <si>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</si>
  <si>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</si>
  <si>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</si>
  <si>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</si>
  <si>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</si>
  <si>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</si>
  <si>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</si>
  <si>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</si>
  <si>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</si>
  <si>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</si>
  <si>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</si>
  <si>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</si>
  <si>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</si>
  <si>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</si>
  <si>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</si>
  <si>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</si>
  <si>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</si>
  <si>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</si>
  <si>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</si>
  <si>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</si>
  <si>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</si>
  <si>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</si>
  <si>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</si>
  <si>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</si>
  <si>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</si>
  <si>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</si>
  <si>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</si>
  <si>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</si>
  <si>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</si>
  <si>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</si>
  <si>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</si>
  <si>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</si>
  <si>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</si>
  <si>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</si>
  <si>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</si>
  <si>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</si>
  <si>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</si>
  <si>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</si>
  <si>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</si>
  <si>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</si>
  <si>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</si>
  <si>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</si>
  <si>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</si>
  <si>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</si>
  <si>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</si>
  <si>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</si>
  <si>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</si>
  <si>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</si>
  <si>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</si>
  <si>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</si>
  <si>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</si>
  <si>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</si>
  <si>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</si>
  <si>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</si>
  <si>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</si>
  <si>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</si>
  <si>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</si>
  <si>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</si>
  <si>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</si>
  <si>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</si>
  <si>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</si>
  <si>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</si>
  <si>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</si>
  <si>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</si>
  <si>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</si>
  <si>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</si>
  <si>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</si>
  <si>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</si>
  <si>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</si>
  <si>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</si>
  <si>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</si>
  <si>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</si>
  <si>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</si>
  <si>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</si>
  <si>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</si>
  <si>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</si>
  <si>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</si>
  <si>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</si>
  <si>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</si>
  <si>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</si>
  <si>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</si>
  <si>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</si>
  <si>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</si>
  <si>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</si>
  <si>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</si>
  <si>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</si>
  <si>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</si>
  <si>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</si>
  <si>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</si>
  <si>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</si>
  <si>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</si>
  <si>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</si>
  <si>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</si>
  <si>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</si>
  <si>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</si>
  <si>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</si>
  <si>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</si>
  <si>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</si>
  <si>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</si>
  <si>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</si>
  <si>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</si>
  <si>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</si>
  <si>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</si>
  <si>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</si>
  <si>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</si>
  <si>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</si>
  <si>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</si>
  <si>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</si>
  <si>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</si>
  <si>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</si>
  <si>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</si>
  <si>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</si>
  <si>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</si>
  <si>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</si>
  <si>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</si>
  <si>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</si>
  <si>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</si>
  <si>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</si>
  <si>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</si>
  <si>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</si>
  <si>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</si>
  <si>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</si>
  <si>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</si>
  <si>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</si>
  <si>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</si>
  <si>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</si>
  <si>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</si>
  <si>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</si>
  <si>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</si>
  <si>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</si>
  <si>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</si>
  <si>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</si>
  <si>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</si>
  <si>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</si>
  <si>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</si>
  <si>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</si>
  <si>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</si>
  <si>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</si>
  <si>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</si>
  <si>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</si>
  <si>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</si>
  <si>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</si>
  <si>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</si>
  <si>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</si>
  <si>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</si>
  <si>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</si>
  <si>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</si>
  <si>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</si>
  <si>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</si>
  <si>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</si>
  <si>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</si>
  <si>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</si>
  <si>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</si>
  <si>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</si>
  <si>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</si>
  <si>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</si>
  <si>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</si>
  <si>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</si>
  <si>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</si>
  <si>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</si>
  <si>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</si>
  <si>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</si>
  <si>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</si>
  <si>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</si>
  <si>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</si>
  <si>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</si>
  <si>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</si>
  <si>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</si>
  <si>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</si>
  <si>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</si>
  <si>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</si>
  <si>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</si>
  <si>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</si>
  <si>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</si>
  <si>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</si>
  <si>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</si>
  <si>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</si>
  <si>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</si>
  <si>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</si>
  <si>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</si>
  <si>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</si>
  <si>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</si>
  <si>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</si>
  <si>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</si>
  <si>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</si>
  <si>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</si>
  <si>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</si>
  <si>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</si>
  <si>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</si>
  <si>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</si>
  <si>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</si>
  <si>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</si>
  <si>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</si>
  <si>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</si>
  <si>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</si>
  <si>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</si>
  <si>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</si>
  <si>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</si>
  <si>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</si>
  <si>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</si>
  <si>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</si>
  <si>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</si>
  <si>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</si>
  <si>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</si>
  <si>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</si>
  <si>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</si>
  <si>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</si>
  <si>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</si>
  <si>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</si>
  <si>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</si>
  <si>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</si>
  <si>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</si>
  <si>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</si>
  <si>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</si>
  <si>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</si>
  <si>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</si>
  <si>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</si>
  <si>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</si>
  <si>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</si>
  <si>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</si>
  <si>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</si>
  <si>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</si>
  <si>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</si>
  <si>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</si>
  <si>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</si>
  <si>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</si>
  <si>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</si>
  <si>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</si>
  <si>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</si>
  <si>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</si>
  <si>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</si>
  <si>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</si>
  <si>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</si>
  <si>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</si>
  <si>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</si>
  <si>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</si>
  <si>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</si>
  <si>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</si>
  <si>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</si>
  <si>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</si>
  <si>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</si>
  <si>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</si>
  <si>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</si>
  <si>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</si>
  <si>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</si>
  <si>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</si>
  <si>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</si>
  <si>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</si>
  <si>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</si>
  <si>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</si>
  <si>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</si>
  <si>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</si>
  <si>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</si>
  <si>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</si>
  <si>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</si>
  <si>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</si>
  <si>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</si>
  <si>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</si>
  <si>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</si>
  <si>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</si>
  <si>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</si>
  <si>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</si>
  <si>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</si>
  <si>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</si>
  <si>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</si>
  <si>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</si>
  <si>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</si>
  <si>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</si>
  <si>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</si>
  <si>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</si>
  <si>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</si>
  <si>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</si>
  <si>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</si>
  <si>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</si>
  <si>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</si>
  <si>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</si>
  <si>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</si>
  <si>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</si>
  <si>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</si>
  <si>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</si>
  <si>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</si>
  <si>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</si>
  <si>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</si>
  <si>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</si>
  <si>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</si>
  <si>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</si>
  <si>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</si>
  <si>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</si>
  <si>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</si>
  <si>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</si>
  <si>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</si>
  <si>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</si>
  <si>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</si>
  <si>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</si>
  <si>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</si>
  <si>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</si>
  <si>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</si>
  <si>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</si>
  <si>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</si>
  <si>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</si>
  <si>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</si>
  <si>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</si>
  <si>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</si>
  <si>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</si>
  <si>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</si>
  <si>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</si>
  <si>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</si>
  <si>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</si>
  <si>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</si>
  <si>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</si>
  <si>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</si>
  <si>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</si>
  <si>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</si>
  <si>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</si>
  <si>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</si>
  <si>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</si>
  <si>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</si>
  <si>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</si>
  <si>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</si>
  <si>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</si>
  <si>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</si>
  <si>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</si>
  <si>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</si>
  <si>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</si>
  <si>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</si>
  <si>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</si>
  <si>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</si>
  <si>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</si>
  <si>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</si>
  <si>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</si>
  <si>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</si>
  <si>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</si>
  <si>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</si>
  <si>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</si>
  <si>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</si>
  <si>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</si>
  <si>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</si>
  <si>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</si>
  <si>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</si>
  <si>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</si>
  <si>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</si>
  <si>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</si>
  <si>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</si>
  <si>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</si>
  <si>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</si>
  <si>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</si>
  <si>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</si>
  <si>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</si>
  <si>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</si>
  <si>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</si>
  <si>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</si>
  <si>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</si>
  <si>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</si>
  <si>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</si>
  <si>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</si>
  <si>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</si>
  <si>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</si>
  <si>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</si>
  <si>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</si>
  <si>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</si>
  <si>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</si>
  <si>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</si>
  <si>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</si>
  <si>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</si>
  <si>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</si>
  <si>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</si>
  <si>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</si>
  <si>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</si>
  <si>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</si>
  <si>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</si>
  <si>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</si>
  <si>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</si>
  <si>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</si>
  <si>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</si>
  <si>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</si>
  <si>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</si>
  <si>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</si>
  <si>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</si>
  <si>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</si>
  <si>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</si>
  <si>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</si>
  <si>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</si>
  <si>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</si>
  <si>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</si>
  <si>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</si>
  <si>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</si>
  <si>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</si>
  <si>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</si>
  <si>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</si>
  <si>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</si>
  <si>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</si>
  <si>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</si>
  <si>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</si>
  <si>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</si>
  <si>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</si>
  <si>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</si>
  <si>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</si>
  <si>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</si>
  <si>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</si>
  <si>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</si>
  <si>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</si>
  <si>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</si>
  <si>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</si>
  <si>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</si>
  <si>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</si>
  <si>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</si>
  <si>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</si>
  <si>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</si>
  <si>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</si>
  <si>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</si>
  <si>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</si>
  <si>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</si>
  <si>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</si>
  <si>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</si>
  <si>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</si>
  <si>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</si>
  <si>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</si>
  <si>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</si>
  <si>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</si>
  <si>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</si>
  <si>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</si>
  <si>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</si>
  <si>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</si>
  <si>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</si>
  <si>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</si>
  <si>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</si>
  <si>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</si>
  <si>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</si>
  <si>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</si>
  <si>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</si>
  <si>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</si>
  <si>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</si>
  <si>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</si>
  <si>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</si>
  <si>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</si>
  <si>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</si>
  <si>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</si>
  <si>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</si>
  <si>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</si>
  <si>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</si>
  <si>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</si>
  <si>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</si>
  <si>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</si>
  <si>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</si>
  <si>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</si>
  <si>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</si>
  <si>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</si>
  <si>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</si>
  <si>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</si>
  <si>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</si>
  <si>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</si>
  <si>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</si>
  <si>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</si>
  <si>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</si>
  <si>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</si>
  <si>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</si>
  <si>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</si>
  <si>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</si>
  <si>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</si>
  <si>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</si>
  <si>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</si>
  <si>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</si>
  <si>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</si>
  <si>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</si>
  <si>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</si>
  <si>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</si>
  <si>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</si>
  <si>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</si>
  <si>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</si>
  <si>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</si>
  <si>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</si>
  <si>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</si>
  <si>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</si>
  <si>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</si>
  <si>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</si>
  <si>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</si>
  <si>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</si>
  <si>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</si>
  <si>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</si>
  <si>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</si>
  <si>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</si>
  <si>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</si>
  <si>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</si>
  <si>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</si>
  <si>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</si>
  <si>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</si>
  <si>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</si>
  <si>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</si>
  <si>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</si>
  <si>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</si>
  <si>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</si>
  <si>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</si>
  <si>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</si>
  <si>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</si>
  <si>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</si>
  <si>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</si>
  <si>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</si>
  <si>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</si>
  <si>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</si>
  <si>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</si>
  <si>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</si>
  <si>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</si>
  <si>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</si>
  <si>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</si>
  <si>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</si>
  <si>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</si>
  <si>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</si>
  <si>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</si>
  <si>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</si>
  <si>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</si>
  <si>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</si>
  <si>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</si>
  <si>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</si>
  <si>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</si>
  <si>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</si>
  <si>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</si>
  <si>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</si>
  <si>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</si>
  <si>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</si>
  <si>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</si>
  <si>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</si>
  <si>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</si>
  <si>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</si>
  <si>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</si>
  <si>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</si>
  <si>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</si>
  <si>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</si>
  <si>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</si>
  <si>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</si>
  <si>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</si>
  <si>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</si>
  <si>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</si>
  <si>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</si>
  <si>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</si>
  <si>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</si>
  <si>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</si>
  <si>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</si>
  <si>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</si>
  <si>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</si>
  <si>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</si>
  <si>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</si>
  <si>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</si>
  <si>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</si>
  <si>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</si>
  <si>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</si>
  <si>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</si>
  <si>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</si>
  <si>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</si>
  <si>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</si>
  <si>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</si>
  <si>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</si>
  <si>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</si>
  <si>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</si>
  <si>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</si>
  <si>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</si>
  <si>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</si>
  <si>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</si>
  <si>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</si>
  <si>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</si>
  <si>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</si>
  <si>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</si>
  <si>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</si>
  <si>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</si>
  <si>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</si>
  <si>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</si>
  <si>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</si>
  <si>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</si>
  <si>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</si>
  <si>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</si>
  <si>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</si>
  <si>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</si>
  <si>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</si>
  <si>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</si>
  <si>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</si>
  <si>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</si>
  <si>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</si>
  <si>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</si>
  <si>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</si>
  <si>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</si>
  <si>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</si>
  <si>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</si>
  <si>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</si>
  <si>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</si>
  <si>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</si>
  <si>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</si>
  <si>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</si>
  <si>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</si>
  <si>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</si>
  <si>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</si>
  <si>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</si>
  <si>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</si>
  <si>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</si>
  <si>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</si>
  <si>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</si>
  <si>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</si>
  <si>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</si>
  <si>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</si>
  <si>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</si>
  <si>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</si>
  <si>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</si>
  <si>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</si>
  <si>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</si>
  <si>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</si>
  <si>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</si>
  <si>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</si>
  <si>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</si>
  <si>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</si>
  <si>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</si>
  <si>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</si>
  <si>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</si>
  <si>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</si>
  <si>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</si>
  <si>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</si>
  <si>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</si>
  <si>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</si>
  <si>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</si>
  <si>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</si>
  <si>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</si>
  <si>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</si>
  <si>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</si>
  <si>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</si>
  <si>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</si>
  <si>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</si>
  <si>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</si>
  <si>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</si>
  <si>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</si>
  <si>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</si>
  <si>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</si>
  <si>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</si>
  <si>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</si>
  <si>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</si>
  <si>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</si>
  <si>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</si>
  <si>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</si>
  <si>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</si>
  <si>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</si>
  <si>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</si>
  <si>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</si>
  <si>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</si>
  <si>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</si>
  <si>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</si>
  <si>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</si>
  <si>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</si>
  <si>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</si>
  <si>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</si>
  <si>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</si>
  <si>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</si>
  <si>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</si>
  <si>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</si>
  <si>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</si>
  <si>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</si>
  <si>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</si>
  <si>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</si>
  <si>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</si>
  <si>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</si>
  <si>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</si>
  <si>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</si>
  <si>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</si>
  <si>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</si>
  <si>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</si>
  <si>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</si>
  <si>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</si>
  <si>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</si>
  <si>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</si>
  <si>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</si>
  <si>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</si>
  <si>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</si>
  <si>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</si>
  <si>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</si>
  <si>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</si>
  <si>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</si>
  <si>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</si>
  <si>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</si>
  <si>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</si>
  <si>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</si>
  <si>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</si>
  <si>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</si>
  <si>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</si>
  <si>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</si>
  <si>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</si>
  <si>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</si>
  <si>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</si>
  <si>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</si>
  <si>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</si>
  <si>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</si>
  <si>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</si>
  <si>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</si>
  <si>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</si>
  <si>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</si>
  <si>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</si>
  <si>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</si>
  <si>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</si>
  <si>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</si>
  <si>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</si>
  <si>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</si>
  <si>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</si>
  <si>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</si>
  <si>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</si>
  <si>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</si>
  <si>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</si>
  <si>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</si>
  <si>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</si>
  <si>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</si>
  <si>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</si>
  <si>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</si>
  <si>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</si>
  <si>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</si>
  <si>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</si>
  <si>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</si>
  <si>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</si>
  <si>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</si>
  <si>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</si>
  <si>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</si>
  <si>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</si>
  <si>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</si>
  <si>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</si>
  <si>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</si>
  <si>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</si>
  <si>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</si>
  <si>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</si>
  <si>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</si>
  <si>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</si>
  <si>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</si>
  <si>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</si>
  <si>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</si>
  <si>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</si>
  <si>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</si>
  <si>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</si>
  <si>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</si>
  <si>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</si>
  <si>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</si>
  <si>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</si>
  <si>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</si>
  <si>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</si>
  <si>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</si>
  <si>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</si>
  <si>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</si>
  <si>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</si>
  <si>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</si>
  <si>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</si>
  <si>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</si>
  <si>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</si>
  <si>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</si>
  <si>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</si>
  <si>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</si>
  <si>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</si>
  <si>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</si>
  <si>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</si>
  <si>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</si>
  <si>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</si>
  <si>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</si>
  <si>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</si>
  <si>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</si>
  <si>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</si>
  <si>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</si>
  <si>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</si>
  <si>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</si>
  <si>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</si>
  <si>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</si>
  <si>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</si>
  <si>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</si>
  <si>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</si>
  <si>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</si>
  <si>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</si>
  <si>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</si>
  <si>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</si>
  <si>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</si>
  <si>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</si>
  <si>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</si>
  <si>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</si>
  <si>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</si>
  <si>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</si>
  <si>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</si>
  <si>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</si>
  <si>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</si>
  <si>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</si>
  <si>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</si>
  <si>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</si>
  <si>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</si>
  <si>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</si>
  <si>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</si>
  <si>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</si>
  <si>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</si>
  <si>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</si>
  <si>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</si>
  <si>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</si>
  <si>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</si>
  <si>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</si>
  <si>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</si>
  <si>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</si>
  <si>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</si>
  <si>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</si>
  <si>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</si>
  <si>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</si>
  <si>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</si>
  <si>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</si>
  <si>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</si>
  <si>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</si>
  <si>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</si>
  <si>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</si>
  <si>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</si>
  <si>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</si>
  <si>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</si>
  <si>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</si>
  <si>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</si>
  <si>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</si>
  <si>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</si>
  <si>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</si>
  <si>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</si>
  <si>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</si>
  <si>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</si>
  <si>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</si>
  <si>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</si>
  <si>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</si>
  <si>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</si>
  <si>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</si>
  <si>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</si>
  <si>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</si>
  <si>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</si>
  <si>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</si>
  <si>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</si>
  <si>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</si>
  <si>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</si>
  <si>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</si>
  <si>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</si>
  <si>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</si>
  <si>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</si>
  <si>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</si>
  <si>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</si>
  <si>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</si>
  <si>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</si>
  <si>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</si>
  <si>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</si>
  <si>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</si>
  <si>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</si>
  <si>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</si>
  <si>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</si>
  <si>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</si>
  <si>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</si>
  <si>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</si>
  <si>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</si>
  <si>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</si>
  <si>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</si>
  <si>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</si>
  <si>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</si>
  <si>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</si>
  <si>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</si>
  <si>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</si>
  <si>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</si>
  <si>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</si>
  <si>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</si>
  <si>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</si>
  <si>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</si>
  <si>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</si>
  <si>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</si>
  <si>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</si>
  <si>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</si>
  <si>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</si>
  <si>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</si>
  <si>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</si>
  <si>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</si>
  <si>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</si>
  <si>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</si>
  <si>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</si>
  <si>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</si>
  <si>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</si>
  <si>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</si>
  <si>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</si>
  <si>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</si>
  <si>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</si>
  <si>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</si>
  <si>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</si>
  <si>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</si>
  <si>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</si>
  <si>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</si>
  <si>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</si>
  <si>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</si>
  <si>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</si>
  <si>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</si>
  <si>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</si>
  <si>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</si>
  <si>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</si>
  <si>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</si>
  <si>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</si>
  <si>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</si>
  <si>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</si>
  <si>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</si>
  <si>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</si>
  <si>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</si>
  <si>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</si>
  <si>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</si>
  <si>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</si>
  <si>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</si>
  <si>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</si>
  <si>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</si>
  <si>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</si>
  <si>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</si>
  <si>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</si>
  <si>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</si>
  <si>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</si>
  <si>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</si>
  <si>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</si>
  <si>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</si>
  <si>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</si>
  <si>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</si>
  <si>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</si>
  <si>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</si>
  <si>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</si>
  <si>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</si>
  <si>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</si>
  <si>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</si>
  <si>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</si>
  <si>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</si>
  <si>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</si>
  <si>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</si>
  <si>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</si>
  <si>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</si>
  <si>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</si>
  <si>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</si>
  <si>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</si>
  <si>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</si>
  <si>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</si>
  <si>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</si>
  <si>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</si>
  <si>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</si>
  <si>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</si>
  <si>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</si>
  <si>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</si>
  <si>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</si>
  <si>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</si>
  <si>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</si>
  <si>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</si>
  <si>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</si>
  <si>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</si>
  <si>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</si>
  <si>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</si>
  <si>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</si>
  <si>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</si>
  <si>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</si>
  <si>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</si>
  <si>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</si>
  <si>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</si>
  <si>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</si>
  <si>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</si>
  <si>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</si>
  <si>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</si>
  <si>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</si>
  <si>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</si>
  <si>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</si>
  <si>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</si>
  <si>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</si>
  <si>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</si>
  <si>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</si>
  <si>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</si>
  <si>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</si>
  <si>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</si>
  <si>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</si>
  <si>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</si>
  <si>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</si>
  <si>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</si>
  <si>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</si>
  <si>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</si>
  <si>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</si>
  <si>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</si>
  <si>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</si>
  <si>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</si>
  <si>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</si>
  <si>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</si>
  <si>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</si>
  <si>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</si>
  <si>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</si>
  <si>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</si>
  <si>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</si>
  <si>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</si>
  <si>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</si>
  <si>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</si>
  <si>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</si>
  <si>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</si>
  <si>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</si>
  <si>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</si>
  <si>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</si>
  <si>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</si>
  <si>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</si>
  <si>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</si>
  <si>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</si>
  <si>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</si>
  <si>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</si>
  <si>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</si>
  <si>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</si>
  <si>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</si>
  <si>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</si>
  <si>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</si>
  <si>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</si>
  <si>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</si>
  <si>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</si>
  <si>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</si>
  <si>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</si>
  <si>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</si>
  <si>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</si>
  <si>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</si>
  <si>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</si>
  <si>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</si>
  <si>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</si>
  <si>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</si>
  <si>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</si>
  <si>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</si>
  <si>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</si>
  <si>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</si>
  <si>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</si>
  <si>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</si>
  <si>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</si>
  <si>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</si>
  <si>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</si>
  <si>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</si>
  <si>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</si>
  <si>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</si>
  <si>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</si>
  <si>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</si>
  <si>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</si>
  <si>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</si>
  <si>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</si>
  <si>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</si>
  <si>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</si>
  <si>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</si>
  <si>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</si>
  <si>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</si>
  <si>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</si>
  <si>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</si>
  <si>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</si>
  <si>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</si>
  <si>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</si>
  <si>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</si>
  <si>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</si>
  <si>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</si>
  <si>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</si>
  <si>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</si>
  <si>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</si>
  <si>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</si>
  <si>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</si>
  <si>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</si>
  <si>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</si>
  <si>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</si>
  <si>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</si>
  <si>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</si>
  <si>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</si>
  <si>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</si>
  <si>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</si>
  <si>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</si>
  <si>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</si>
  <si>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</si>
  <si>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</si>
  <si>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</si>
  <si>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</si>
  <si>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</si>
  <si>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</si>
  <si>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</si>
  <si>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</si>
  <si>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</si>
  <si>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</si>
  <si>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</si>
  <si>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</si>
  <si>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</si>
  <si>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</si>
  <si>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</si>
  <si>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</si>
  <si>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</si>
  <si>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</si>
  <si>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</si>
  <si>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</si>
  <si>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</si>
  <si>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</si>
  <si>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</si>
  <si>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</si>
  <si>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</si>
  <si>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</si>
  <si>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</si>
  <si>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</si>
  <si>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</si>
  <si>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</si>
  <si>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</si>
  <si>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</si>
  <si>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</si>
  <si>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</si>
  <si>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</si>
  <si>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</si>
  <si>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</si>
  <si>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</si>
  <si>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</si>
  <si>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</si>
  <si>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</si>
  <si>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</si>
  <si>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</si>
  <si>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</si>
  <si>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</si>
  <si>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</si>
  <si>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</si>
  <si>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</si>
  <si>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</si>
  <si>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</si>
  <si>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</si>
  <si>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</si>
  <si>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</si>
  <si>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</si>
  <si>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</si>
  <si>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</si>
  <si>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</si>
  <si>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</si>
  <si>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</si>
  <si>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</si>
  <si>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</si>
  <si>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</si>
  <si>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</si>
  <si>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</si>
  <si>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</si>
  <si>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</si>
  <si>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</si>
  <si>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</si>
  <si>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</si>
  <si>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</si>
  <si>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</si>
  <si>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</si>
  <si>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</si>
  <si>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</si>
  <si>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</si>
  <si>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</si>
  <si>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</si>
  <si>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</si>
  <si>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</si>
  <si>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</si>
  <si>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</si>
  <si>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</si>
  <si>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</si>
  <si>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</si>
  <si>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</si>
  <si>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</si>
  <si>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</si>
  <si>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</si>
  <si>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</si>
  <si>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</si>
  <si>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</si>
  <si>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</si>
  <si>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</si>
  <si>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</si>
  <si>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</si>
  <si>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</si>
  <si>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</si>
  <si>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</si>
  <si>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</si>
  <si>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</si>
  <si>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</si>
  <si>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</si>
  <si>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</si>
  <si>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</si>
  <si>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</si>
  <si>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</si>
  <si>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</si>
  <si>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</si>
  <si>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</si>
  <si>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</si>
  <si>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</si>
  <si>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</si>
  <si>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</si>
  <si>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</si>
  <si>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</si>
  <si>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</si>
  <si>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</si>
  <si>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</si>
  <si>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</si>
  <si>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</si>
  <si>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</si>
  <si>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</si>
  <si>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</si>
  <si>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</si>
  <si>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</si>
  <si>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</si>
  <si>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</si>
  <si>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</si>
  <si>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</si>
  <si>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</si>
  <si>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</si>
  <si>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</si>
  <si>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</si>
  <si>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</si>
  <si>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</si>
  <si>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</si>
  <si>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</si>
  <si>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</si>
  <si>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</si>
  <si>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</si>
  <si>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</si>
  <si>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</si>
  <si>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</si>
  <si>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</si>
  <si>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</si>
  <si>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</si>
  <si>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</si>
  <si>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</si>
  <si>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</si>
  <si>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</si>
  <si>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</si>
  <si>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</si>
  <si>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</si>
  <si>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</si>
  <si>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</si>
  <si>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</si>
  <si>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</si>
  <si>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</si>
  <si>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</si>
  <si>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</si>
  <si>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</si>
  <si>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</si>
  <si>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</si>
  <si>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</si>
  <si>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</si>
  <si>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</si>
  <si>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</si>
  <si>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</si>
  <si>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</si>
  <si>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</si>
  <si>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</si>
  <si>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</si>
  <si>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</si>
  <si>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</si>
  <si>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</si>
  <si>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</si>
  <si>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</si>
  <si>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</si>
  <si>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</si>
  <si>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</si>
  <si>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</si>
  <si>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</si>
  <si>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</si>
  <si>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</si>
  <si>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</si>
  <si>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</si>
  <si>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</si>
  <si>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</si>
  <si>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</si>
  <si>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</si>
  <si>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</si>
  <si>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</si>
  <si>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</si>
  <si>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</si>
  <si>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</si>
  <si>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</si>
  <si>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</si>
  <si>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</si>
  <si>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</si>
  <si>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</si>
  <si>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</si>
  <si>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</si>
  <si>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</si>
  <si>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</si>
  <si>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</si>
  <si>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</si>
  <si>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</si>
  <si>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</si>
  <si>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</si>
  <si>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</si>
  <si>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</si>
  <si>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</si>
  <si>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</si>
  <si>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</si>
  <si>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</si>
  <si>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</si>
  <si>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</si>
  <si>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</si>
  <si>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</si>
  <si>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</si>
  <si>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</si>
  <si>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</si>
  <si>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</si>
  <si>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</si>
  <si>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</si>
  <si>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</si>
  <si>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</si>
  <si>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</si>
  <si>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</si>
  <si>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</si>
  <si>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</si>
  <si>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</si>
  <si>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</si>
  <si>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</si>
  <si>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</si>
  <si>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</si>
  <si>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</si>
  <si>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</si>
  <si>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</si>
  <si>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</si>
  <si>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</si>
  <si>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</si>
  <si>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</si>
  <si>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</si>
  <si>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</si>
  <si>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</si>
  <si>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</si>
  <si>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</si>
  <si>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</si>
  <si>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</si>
  <si>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</si>
  <si>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</si>
  <si>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</si>
  <si>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</si>
  <si>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</si>
  <si>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</si>
  <si>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</si>
  <si>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</si>
  <si>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</si>
  <si>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</si>
  <si>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</si>
  <si>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</si>
  <si>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</si>
  <si>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</si>
  <si>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</si>
  <si>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</si>
  <si>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</si>
  <si>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</si>
  <si>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</si>
  <si>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</si>
  <si>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</si>
  <si>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</si>
  <si>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</si>
  <si>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</si>
  <si>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</si>
  <si>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</si>
  <si>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</si>
  <si>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</si>
  <si>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</si>
  <si>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</si>
  <si>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</si>
  <si>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</si>
  <si>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</si>
  <si>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</si>
  <si>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</si>
  <si>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</si>
  <si>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</si>
  <si>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</si>
  <si>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</si>
  <si>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</si>
  <si>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</si>
  <si>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</si>
  <si>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</si>
  <si>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</si>
  <si>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</si>
  <si>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</si>
  <si>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</si>
  <si>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</si>
  <si>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</si>
  <si>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</si>
  <si>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</si>
  <si>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</si>
  <si>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</si>
  <si>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</si>
  <si>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</si>
  <si>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</si>
  <si>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</si>
  <si>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</si>
  <si>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</si>
  <si>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</si>
  <si>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</si>
  <si>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</si>
  <si>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</si>
  <si>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</si>
  <si>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</si>
  <si>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</si>
  <si>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</si>
  <si>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</si>
  <si>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</si>
  <si>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</si>
  <si>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</si>
  <si>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</si>
  <si>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</si>
  <si>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</si>
  <si>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</si>
  <si>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</si>
  <si>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</si>
  <si>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</si>
  <si>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</si>
  <si>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</si>
  <si>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</si>
  <si>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</si>
  <si>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</si>
  <si>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</si>
  <si>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</si>
  <si>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</si>
  <si>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</si>
  <si>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</si>
  <si>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</si>
  <si>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</si>
  <si>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</si>
  <si>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</si>
  <si>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</si>
  <si>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</si>
  <si>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</si>
  <si>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</si>
  <si>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</si>
  <si>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</si>
  <si>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</si>
  <si>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</si>
  <si>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</si>
  <si>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</si>
  <si>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</si>
  <si>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</si>
  <si>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</si>
  <si>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</si>
  <si>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</si>
  <si>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</si>
  <si>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</si>
  <si>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</si>
  <si>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</si>
  <si>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</si>
  <si>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</si>
  <si>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</si>
  <si>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</si>
  <si>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</si>
  <si>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</si>
  <si>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</si>
  <si>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</si>
  <si>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</si>
  <si>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</si>
  <si>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</si>
  <si>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</si>
  <si>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</si>
  <si>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</si>
  <si>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</si>
  <si>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</si>
  <si>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</si>
  <si>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</si>
  <si>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</si>
  <si>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</si>
  <si>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</si>
  <si>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</si>
  <si>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</si>
  <si>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</si>
  <si>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</si>
  <si>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</si>
  <si>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</si>
  <si>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</si>
  <si>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</si>
  <si>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</si>
  <si>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</si>
  <si>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</si>
  <si>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</si>
  <si>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</si>
  <si>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</si>
  <si>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</si>
  <si>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</si>
  <si>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</si>
  <si>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</si>
  <si>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</si>
  <si>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</si>
  <si>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</si>
  <si>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</si>
  <si>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</si>
  <si>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</si>
  <si>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</si>
  <si>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</si>
  <si>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</si>
  <si>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</si>
  <si>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</si>
  <si>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</si>
  <si>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</si>
  <si>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</si>
  <si>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</si>
  <si>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</si>
  <si>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</si>
  <si>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</si>
  <si>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</si>
  <si>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</si>
  <si>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</si>
  <si>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</si>
  <si>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</si>
  <si>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</si>
  <si>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</si>
  <si>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</si>
  <si>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</si>
  <si>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</si>
  <si>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</si>
  <si>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</si>
  <si>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</si>
  <si>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</si>
  <si>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</si>
  <si>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</si>
  <si>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</si>
  <si>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</si>
  <si>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</si>
  <si>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</si>
  <si>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</si>
  <si>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</si>
  <si>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</si>
  <si>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</si>
  <si>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</si>
  <si>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</si>
  <si>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</si>
  <si>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</si>
  <si>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</si>
  <si>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</si>
  <si>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</si>
  <si>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</si>
  <si>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</si>
  <si>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</si>
  <si>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</si>
  <si>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</si>
  <si>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</si>
  <si>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</si>
  <si>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</si>
  <si>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</si>
  <si>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</si>
  <si>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</si>
  <si>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</si>
  <si>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</si>
  <si>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</si>
  <si>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</si>
  <si>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</si>
  <si>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</si>
  <si>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</si>
  <si>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</si>
  <si>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</si>
  <si>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</si>
  <si>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</si>
  <si>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</si>
  <si>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</si>
  <si>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</si>
  <si>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</si>
  <si>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</si>
  <si>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</si>
  <si>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</si>
  <si>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</si>
  <si>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</si>
  <si>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</si>
  <si>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</si>
  <si>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</si>
  <si>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</si>
  <si>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</si>
  <si>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</si>
  <si>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</si>
  <si>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</si>
  <si>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</si>
  <si>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</si>
  <si>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</si>
  <si>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</si>
  <si>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</si>
  <si>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</si>
  <si>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</si>
  <si>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</si>
  <si>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</si>
  <si>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</si>
  <si>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</si>
  <si>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</si>
  <si>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</si>
  <si>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</si>
  <si>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</si>
  <si>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</si>
  <si>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</si>
  <si>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</si>
  <si>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</si>
  <si>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</si>
  <si>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</si>
  <si>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</si>
  <si>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</si>
  <si>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</si>
  <si>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</si>
  <si>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</si>
  <si>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</si>
  <si>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</si>
  <si>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</si>
  <si>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</si>
  <si>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</si>
  <si>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</si>
  <si>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</si>
  <si>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</si>
  <si>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</si>
  <si>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</si>
  <si>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</si>
  <si>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</si>
  <si>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</si>
  <si>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</si>
  <si>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</si>
  <si>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</si>
  <si>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</si>
  <si>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</si>
  <si>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</si>
  <si>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</si>
  <si>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</si>
  <si>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</si>
  <si>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</si>
  <si>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</si>
  <si>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</si>
  <si>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</si>
  <si>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</si>
  <si>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</si>
  <si>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</si>
  <si>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</si>
  <si>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</si>
  <si>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</si>
  <si>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</si>
  <si>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</si>
  <si>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</si>
  <si>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</si>
  <si>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</si>
  <si>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</si>
  <si>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</si>
  <si>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</si>
  <si>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</si>
  <si>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</si>
  <si>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</si>
  <si>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</si>
  <si>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</si>
  <si>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</si>
  <si>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</si>
  <si>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</si>
  <si>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</si>
  <si>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</si>
  <si>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</si>
  <si>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</si>
  <si>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</si>
  <si>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</si>
  <si>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</si>
  <si>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</si>
  <si>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</si>
  <si>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</si>
  <si>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</si>
  <si>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</si>
  <si>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</si>
  <si>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</si>
  <si>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</si>
  <si>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</si>
  <si>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</si>
  <si>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</si>
  <si>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</si>
  <si>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</si>
  <si>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</si>
  <si>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</si>
  <si>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</si>
  <si>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</si>
  <si>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</si>
  <si>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</si>
  <si>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</si>
  <si>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</si>
  <si>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</si>
  <si>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</si>
  <si>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</si>
  <si>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</si>
  <si>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</si>
  <si>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</si>
  <si>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</si>
  <si>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</si>
  <si>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</si>
  <si>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</si>
  <si>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</si>
  <si>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</si>
  <si>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</si>
  <si>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</si>
  <si>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</si>
  <si>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</si>
  <si>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</si>
  <si>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</si>
  <si>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</si>
  <si>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</si>
  <si>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</si>
  <si>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</si>
  <si>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</si>
  <si>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</si>
  <si>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</si>
  <si>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</si>
  <si>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</si>
  <si>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</si>
  <si>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</si>
  <si>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</si>
  <si>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</si>
  <si>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</si>
  <si>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</si>
  <si>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</si>
  <si>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</si>
  <si>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</si>
  <si>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</si>
  <si>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</si>
  <si>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</si>
  <si>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</si>
  <si>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</si>
  <si>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</si>
  <si>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</si>
  <si>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</si>
  <si>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</si>
  <si>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</si>
  <si>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</si>
  <si>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</si>
  <si>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</si>
  <si>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</si>
  <si>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</si>
  <si>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</si>
  <si>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</si>
  <si>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</si>
  <si>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</si>
  <si>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</si>
  <si>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</si>
  <si>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</si>
  <si>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</si>
  <si>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</si>
  <si>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</si>
  <si>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</si>
  <si>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</si>
  <si>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</si>
  <si>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</si>
  <si>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</si>
  <si>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</si>
  <si>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</si>
  <si>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</si>
  <si>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</si>
  <si>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</si>
  <si>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</si>
  <si>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</si>
  <si>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</si>
  <si>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</si>
  <si>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</si>
  <si>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</si>
  <si>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</si>
  <si>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</si>
  <si>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</si>
  <si>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</si>
  <si>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</si>
  <si>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</si>
  <si>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</si>
  <si>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</si>
  <si>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</si>
  <si>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</si>
  <si>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</si>
  <si>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</si>
  <si>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</si>
  <si>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</si>
  <si>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</si>
  <si>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</si>
  <si>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</si>
  <si>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</si>
  <si>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</si>
  <si>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</si>
  <si>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</si>
  <si>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</si>
  <si>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</si>
  <si>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</si>
  <si>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</si>
  <si>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</si>
  <si>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</si>
  <si>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</si>
  <si>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</si>
  <si>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</si>
  <si>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</si>
  <si>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</si>
  <si>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</si>
  <si>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</si>
  <si>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</si>
  <si>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</si>
  <si>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</si>
  <si>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</si>
  <si>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</si>
  <si>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</si>
  <si>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</si>
  <si>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</si>
  <si>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</si>
  <si>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</si>
  <si>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</si>
  <si>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</si>
  <si>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</si>
  <si>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</si>
  <si>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</si>
  <si>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</si>
  <si>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</si>
  <si>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</si>
  <si>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</si>
  <si>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</si>
  <si>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</si>
  <si>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</si>
  <si>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</si>
  <si>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</si>
  <si>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</si>
  <si>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</si>
  <si>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</si>
  <si>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</si>
  <si>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</si>
  <si>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</si>
  <si>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</si>
  <si>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</si>
  <si>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</si>
  <si>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</si>
  <si>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</si>
  <si>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</si>
  <si>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</si>
  <si>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</si>
  <si>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</si>
  <si>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</si>
  <si>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</si>
  <si>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</si>
  <si>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</si>
  <si>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</si>
  <si>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</si>
  <si>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</si>
  <si>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</si>
  <si>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</si>
  <si>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</si>
  <si>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</si>
  <si>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</si>
  <si>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</si>
  <si>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</si>
  <si>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</si>
  <si>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</si>
  <si>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</si>
  <si>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</si>
  <si>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</si>
  <si>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</si>
  <si>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</si>
  <si>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</si>
  <si>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</si>
  <si>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</si>
  <si>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</si>
  <si>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</si>
  <si>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</si>
  <si>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</si>
  <si>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</si>
  <si>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</si>
  <si>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</si>
  <si>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</si>
  <si>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</si>
  <si>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</si>
  <si>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</si>
  <si>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</si>
  <si>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</si>
  <si>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</si>
  <si>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</si>
  <si>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</si>
  <si>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</si>
  <si>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</si>
  <si>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</si>
  <si>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</si>
  <si>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</si>
  <si>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</si>
  <si>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</si>
  <si>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</si>
  <si>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</si>
  <si>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</si>
  <si>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</si>
  <si>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</si>
  <si>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</si>
  <si>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</si>
  <si>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</si>
  <si>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</si>
  <si>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</si>
  <si>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</si>
  <si>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</si>
  <si>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</si>
  <si>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</si>
  <si>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</si>
  <si>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</si>
  <si>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</si>
  <si>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</si>
  <si>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</si>
  <si>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</si>
  <si>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</si>
  <si>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</si>
  <si>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</si>
  <si>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</si>
  <si>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</si>
  <si>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</si>
  <si>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</si>
  <si>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</si>
  <si>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</si>
  <si>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</si>
  <si>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</si>
  <si>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</si>
  <si>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</si>
  <si>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</si>
  <si>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</si>
  <si>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</si>
  <si>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</si>
  <si>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</si>
  <si>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</si>
  <si>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</si>
  <si>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</si>
  <si>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</si>
  <si>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</si>
  <si>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</si>
  <si>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</si>
  <si>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</si>
  <si>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</si>
  <si>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</si>
  <si>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</si>
  <si>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</si>
  <si>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</si>
  <si>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</si>
  <si>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</si>
  <si>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</si>
  <si>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</si>
  <si>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</si>
  <si>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</si>
  <si>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</si>
  <si>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</si>
  <si>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</si>
  <si>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</si>
  <si>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</si>
  <si>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</si>
  <si>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</si>
  <si>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</si>
  <si>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</si>
  <si>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</si>
  <si>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</si>
  <si>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</si>
  <si>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</si>
  <si>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</si>
  <si>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</si>
  <si>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</si>
  <si>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</si>
  <si>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</si>
  <si>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</si>
  <si>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</si>
  <si>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</si>
  <si>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</si>
  <si>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</si>
  <si>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</si>
  <si>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</si>
  <si>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</si>
  <si>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</si>
  <si>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</si>
  <si>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</si>
  <si>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</si>
  <si>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</si>
  <si>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</si>
  <si>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</si>
  <si>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</si>
  <si>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</si>
  <si>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</si>
  <si>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</si>
  <si>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</si>
  <si>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</si>
  <si>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</si>
  <si>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</si>
  <si>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</si>
  <si>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</si>
  <si>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</si>
  <si>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</si>
  <si>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</si>
  <si>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</si>
  <si>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</si>
  <si>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</si>
  <si>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</si>
  <si>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</si>
  <si>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</si>
  <si>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</si>
  <si>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</si>
  <si>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</si>
  <si>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</si>
  <si>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</si>
  <si>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</si>
  <si>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</si>
  <si>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</si>
  <si>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</si>
  <si>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</si>
  <si>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</si>
  <si>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</si>
  <si>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</si>
  <si>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</si>
  <si>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</si>
  <si>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</si>
  <si>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</si>
  <si>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</si>
  <si>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</si>
  <si>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</si>
  <si>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</si>
  <si>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</si>
  <si>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</si>
  <si>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</si>
  <si>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</si>
  <si>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</si>
  <si>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</si>
  <si>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</si>
  <si>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</si>
  <si>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</si>
  <si>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</si>
  <si>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</si>
  <si>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</si>
  <si>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</si>
  <si>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</si>
  <si>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</si>
  <si>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</si>
  <si>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</si>
  <si>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</si>
  <si>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</si>
  <si>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</si>
  <si>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</si>
  <si>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</si>
  <si>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</si>
  <si>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</si>
  <si>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</si>
  <si>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</si>
  <si>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</si>
  <si>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</si>
  <si>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</si>
  <si>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</si>
  <si>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</si>
  <si>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</si>
  <si>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</si>
  <si>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</si>
  <si>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</si>
  <si>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</si>
  <si>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</si>
  <si>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</si>
  <si>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</si>
  <si>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</si>
  <si>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</si>
  <si>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</si>
  <si>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</si>
  <si>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</si>
  <si>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</si>
  <si>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</si>
  <si>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</si>
  <si>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</si>
  <si>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</si>
  <si>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</si>
  <si>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</si>
  <si>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</si>
  <si>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</si>
  <si>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</si>
  <si>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</si>
  <si>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</si>
  <si>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</si>
  <si>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</si>
  <si>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</si>
  <si>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</si>
  <si>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</si>
  <si>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</si>
  <si>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</si>
  <si>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</si>
  <si>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</si>
  <si>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</si>
  <si>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</si>
  <si>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</si>
  <si>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</si>
  <si>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</si>
  <si>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</si>
  <si>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</si>
  <si>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</si>
  <si>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</si>
  <si>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</si>
  <si>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</si>
  <si>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</si>
  <si>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</si>
  <si>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</si>
  <si>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</si>
  <si>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</si>
  <si>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</si>
  <si>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</si>
  <si>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</si>
  <si>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</si>
  <si>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</si>
  <si>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</si>
  <si>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</si>
  <si>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</si>
  <si>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</si>
  <si>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</si>
  <si>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</si>
  <si>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</si>
  <si>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</si>
  <si>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</si>
  <si>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</si>
  <si>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</si>
  <si>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</si>
  <si>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</si>
  <si>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</si>
  <si>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</si>
  <si>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</si>
  <si>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</si>
  <si>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</si>
  <si>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</si>
  <si>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</si>
  <si>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</si>
  <si>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</si>
  <si>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</si>
  <si>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</si>
  <si>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</si>
  <si>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</si>
  <si>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</si>
  <si>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</si>
  <si>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</si>
  <si>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</si>
  <si>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</si>
  <si>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</si>
  <si>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</si>
  <si>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</si>
  <si>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</si>
  <si>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</si>
  <si>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</si>
  <si>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</si>
  <si>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</si>
  <si>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</si>
  <si>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</si>
  <si>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</si>
  <si>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</si>
  <si>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</si>
  <si>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</si>
  <si>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</si>
  <si>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</si>
  <si>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</si>
  <si>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</si>
  <si>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</si>
  <si>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</si>
  <si>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</si>
  <si>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</si>
  <si>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</si>
  <si>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</si>
  <si>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</si>
  <si>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</si>
  <si>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</si>
  <si>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</si>
  <si>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</si>
  <si>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</si>
  <si>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</si>
  <si>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</si>
  <si>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</si>
  <si>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</si>
  <si>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</si>
  <si>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</si>
  <si>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</si>
  <si>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</si>
  <si>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</si>
  <si>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</si>
  <si>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</si>
  <si>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</si>
  <si>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</si>
  <si>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</si>
  <si>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</si>
  <si>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</si>
  <si>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</si>
  <si>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</si>
  <si>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</si>
  <si>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</si>
  <si>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</si>
  <si>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</si>
  <si>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</si>
  <si>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</si>
  <si>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</si>
  <si>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</si>
  <si>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</si>
  <si>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</si>
  <si>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</si>
  <si>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</si>
  <si>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</si>
  <si>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</si>
  <si>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</si>
  <si>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</si>
  <si>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</si>
  <si>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</si>
  <si>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</si>
  <si>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</si>
  <si>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</si>
  <si>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</si>
  <si>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</si>
  <si>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</si>
  <si>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</si>
  <si>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</si>
  <si>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</si>
  <si>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</si>
  <si>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</si>
  <si>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</si>
  <si>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</si>
  <si>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</si>
  <si>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</si>
  <si>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</si>
  <si>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</si>
  <si>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</si>
  <si>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</si>
  <si>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</si>
  <si>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</si>
  <si>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</si>
  <si>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</si>
  <si>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</si>
  <si>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</si>
  <si>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</si>
  <si>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</si>
  <si>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</si>
  <si>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</si>
  <si>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</si>
  <si>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</si>
  <si>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</si>
  <si>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</si>
  <si>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</si>
  <si>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</si>
  <si>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</si>
  <si>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</si>
  <si>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</si>
  <si>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</si>
  <si>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</si>
  <si>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</si>
  <si>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</si>
  <si>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</si>
  <si>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</si>
  <si>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</si>
  <si>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</si>
  <si>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</si>
  <si>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</si>
  <si>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</si>
  <si>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</si>
  <si>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</si>
  <si>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</si>
  <si>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</si>
  <si>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</si>
  <si>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</si>
  <si>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</si>
  <si>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</si>
  <si>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</si>
  <si>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</si>
  <si>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</si>
  <si>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</si>
  <si>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</si>
  <si>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</si>
  <si>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</si>
  <si>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</si>
  <si>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</si>
  <si>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</si>
  <si>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</si>
  <si>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</si>
  <si>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</si>
  <si>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</si>
  <si>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</si>
  <si>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</si>
  <si>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</si>
  <si>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</si>
  <si>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</si>
  <si>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</si>
  <si>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</si>
  <si>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</si>
  <si>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</si>
  <si>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</si>
  <si>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</si>
  <si>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</si>
  <si>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</si>
  <si>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</si>
  <si>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</si>
  <si>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</si>
  <si>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</si>
  <si>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</si>
  <si>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</si>
  <si>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</si>
  <si>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</si>
  <si>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</si>
  <si>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</si>
  <si>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</si>
  <si>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</si>
  <si>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</si>
  <si>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</si>
  <si>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</si>
  <si>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</si>
  <si>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</si>
  <si>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</si>
  <si>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</si>
  <si>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</si>
  <si>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</si>
  <si>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</si>
  <si>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</si>
  <si>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</si>
  <si>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</si>
  <si>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</si>
  <si>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</si>
  <si>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</si>
  <si>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</si>
  <si>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</si>
  <si>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</si>
  <si>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</si>
  <si>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</si>
  <si>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</si>
  <si>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</si>
  <si>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</si>
  <si>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</si>
  <si>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</si>
  <si>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</si>
  <si>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</si>
  <si>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</si>
  <si>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</si>
  <si>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</si>
  <si>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</si>
  <si>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</si>
  <si>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</si>
  <si>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</si>
  <si>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</si>
  <si>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</si>
  <si>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</si>
  <si>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</si>
  <si>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</si>
  <si>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</si>
  <si>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</si>
  <si>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</si>
  <si>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</si>
  <si>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</si>
  <si>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</si>
  <si>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</si>
  <si>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</si>
  <si>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</si>
  <si>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</si>
  <si>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</si>
  <si>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</si>
  <si>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</si>
  <si>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</si>
  <si>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</si>
  <si>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</si>
  <si>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</si>
  <si>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</si>
  <si>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</si>
  <si>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</si>
  <si>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</si>
  <si>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</si>
  <si>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</si>
  <si>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</si>
  <si>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</si>
  <si>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</si>
  <si>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</si>
  <si>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</si>
  <si>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</si>
  <si>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</si>
  <si>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</si>
  <si>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</si>
  <si>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</si>
  <si>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</si>
  <si>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</si>
  <si>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</si>
  <si>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</si>
  <si>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</si>
  <si>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</si>
  <si>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</si>
  <si>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</si>
  <si>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</si>
  <si>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</si>
  <si>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</si>
  <si>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</si>
  <si>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</si>
  <si>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</si>
  <si>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</si>
  <si>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</si>
  <si>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</si>
  <si>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</si>
  <si>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</si>
  <si>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</si>
  <si>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</si>
  <si>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</si>
  <si>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</si>
  <si>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</si>
  <si>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</si>
  <si>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</si>
  <si>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</si>
  <si>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</si>
  <si>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</si>
  <si>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</si>
  <si>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</si>
  <si>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</si>
  <si>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</si>
  <si>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</si>
  <si>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</si>
  <si>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</si>
  <si>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</si>
  <si>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</si>
  <si>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</si>
  <si>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</si>
  <si>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</si>
  <si>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</si>
  <si>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</si>
  <si>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</si>
  <si>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</si>
  <si>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</si>
  <si>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</si>
  <si>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</si>
  <si>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</si>
  <si>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</si>
  <si>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</si>
  <si>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</si>
  <si>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</si>
  <si>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</si>
  <si>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</si>
  <si>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</si>
  <si>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</si>
  <si>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</si>
  <si>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</si>
  <si>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</si>
  <si>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</si>
  <si>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</si>
  <si>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</si>
  <si>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</si>
  <si>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</si>
  <si>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</si>
  <si>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</si>
  <si>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</si>
  <si>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</si>
  <si>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</si>
  <si>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</si>
  <si>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</si>
  <si>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</si>
  <si>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</si>
  <si>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</si>
  <si>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</si>
  <si>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</si>
  <si>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</si>
  <si>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</si>
  <si>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</si>
  <si>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</si>
  <si>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</si>
  <si>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</si>
  <si>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</si>
  <si>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</si>
  <si>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</si>
  <si>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</si>
  <si>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</si>
  <si>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</si>
  <si>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</si>
  <si>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</si>
  <si>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</si>
  <si>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</si>
  <si>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</si>
  <si>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</si>
  <si>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</si>
  <si>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</si>
  <si>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</si>
  <si>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</si>
  <si>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</si>
  <si>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</si>
  <si>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</si>
  <si>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</si>
  <si>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</si>
  <si>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</si>
  <si>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</si>
  <si>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</si>
  <si>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</si>
  <si>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</si>
  <si>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</si>
  <si>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</si>
  <si>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</si>
  <si>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</si>
  <si>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</si>
  <si>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</si>
  <si>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</si>
  <si>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</si>
  <si>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</si>
  <si>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</si>
  <si>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</si>
  <si>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</si>
  <si>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</si>
  <si>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</si>
  <si>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</si>
  <si>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</si>
  <si>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</si>
  <si>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</si>
  <si>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</si>
  <si>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</si>
  <si>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</si>
  <si>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</si>
  <si>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</si>
  <si>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</si>
  <si>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</si>
  <si>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</si>
  <si>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</si>
  <si>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</si>
  <si>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</si>
  <si>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</si>
  <si>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</si>
  <si>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</si>
  <si>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</si>
  <si>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</si>
  <si>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</si>
  <si>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</si>
  <si>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</si>
  <si>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</si>
  <si>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</si>
  <si>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</si>
  <si>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</si>
  <si>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</si>
  <si>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</si>
  <si>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</si>
  <si>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</si>
  <si>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</si>
  <si>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</si>
  <si>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</si>
  <si>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</si>
  <si>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</si>
  <si>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</si>
  <si>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</si>
  <si>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</si>
  <si>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</si>
  <si>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</si>
  <si>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</si>
  <si>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</si>
  <si>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</si>
  <si>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</si>
  <si>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</si>
  <si>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</si>
  <si>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</si>
  <si>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</si>
  <si>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</si>
  <si>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</si>
  <si>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</si>
  <si>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</si>
  <si>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</si>
  <si>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</si>
  <si>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</si>
  <si>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</si>
  <si>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</si>
  <si>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</si>
  <si>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</si>
  <si>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</si>
  <si>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</si>
  <si>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</si>
  <si>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</si>
  <si>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</si>
  <si>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</si>
  <si>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</si>
  <si>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</si>
  <si>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</si>
  <si>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</si>
  <si>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</si>
  <si>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</si>
  <si>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</si>
  <si>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</si>
  <si>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</si>
  <si>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</si>
  <si>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</si>
  <si>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</si>
  <si>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</si>
  <si>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</si>
  <si>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</si>
  <si>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</si>
  <si>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</si>
  <si>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</si>
  <si>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</si>
  <si>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</si>
  <si>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</si>
  <si>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</si>
  <si>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</si>
  <si>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</si>
  <si>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</si>
  <si>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</si>
  <si>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</si>
  <si>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</si>
  <si>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</si>
  <si>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</si>
  <si>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</si>
  <si>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</si>
  <si>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</si>
  <si>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</si>
  <si>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</si>
  <si>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</si>
  <si>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</si>
  <si>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</si>
  <si>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</si>
  <si>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</si>
  <si>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</si>
  <si>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</si>
  <si>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</si>
  <si>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</si>
  <si>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</si>
  <si>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</si>
  <si>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</si>
  <si>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</si>
  <si>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</si>
  <si>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</si>
  <si>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</si>
  <si>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</si>
  <si>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</si>
  <si>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</si>
  <si>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</si>
  <si>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</si>
  <si>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</si>
  <si>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</si>
  <si>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</si>
  <si>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</si>
  <si>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</si>
  <si>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</si>
  <si>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</si>
  <si>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</si>
  <si>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</si>
  <si>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</si>
  <si>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</si>
  <si>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</si>
  <si>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</si>
  <si>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</si>
  <si>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</si>
  <si>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</si>
  <si>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</si>
  <si>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</si>
  <si>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</si>
  <si>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</si>
  <si>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</si>
  <si>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</si>
  <si>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</si>
  <si>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</si>
  <si>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</si>
  <si>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</si>
  <si>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</si>
  <si>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</si>
  <si>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</si>
  <si>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</si>
  <si>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</si>
  <si>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</si>
  <si>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</si>
  <si>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</si>
  <si>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</si>
  <si>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</si>
  <si>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</si>
  <si>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</si>
  <si>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</si>
  <si>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</si>
  <si>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</si>
  <si>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</si>
  <si>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</si>
  <si>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</si>
  <si>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</si>
  <si>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</si>
  <si>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</si>
  <si>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</si>
  <si>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</si>
  <si>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</si>
  <si>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</si>
  <si>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</si>
  <si>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</si>
  <si>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</si>
  <si>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</si>
  <si>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</si>
  <si>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</si>
  <si>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</si>
  <si>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</si>
  <si>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</si>
  <si>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</si>
  <si>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</si>
  <si>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</si>
  <si>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</si>
  <si>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</si>
  <si>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</si>
  <si>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</si>
  <si>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</si>
  <si>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</si>
  <si>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</si>
  <si>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</si>
  <si>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</si>
  <si>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</si>
  <si>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</si>
  <si>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</si>
  <si>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</si>
  <si>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</si>
  <si>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</si>
  <si>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</si>
  <si>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</si>
  <si>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</si>
  <si>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</si>
  <si>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</si>
  <si>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</si>
  <si>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</si>
  <si>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</si>
  <si>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</si>
  <si>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</si>
  <si>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</si>
  <si>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</si>
  <si>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</si>
  <si>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</si>
  <si>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</si>
  <si>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</si>
  <si>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</si>
  <si>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</si>
  <si>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</si>
  <si>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</si>
  <si>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</si>
  <si>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</si>
  <si>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</si>
  <si>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</si>
  <si>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</si>
  <si>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</si>
  <si>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</si>
  <si>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</si>
  <si>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</si>
  <si>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</si>
  <si>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</si>
  <si>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</si>
  <si>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</si>
  <si>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</si>
  <si>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</si>
  <si>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</si>
  <si>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</si>
  <si>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</si>
  <si>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</si>
  <si>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</si>
  <si>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</si>
  <si>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</si>
  <si>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</si>
  <si>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</si>
  <si>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</si>
  <si>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</si>
  <si>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</si>
  <si>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</si>
  <si>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</si>
  <si>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</si>
  <si>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</si>
  <si>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</si>
  <si>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</si>
  <si>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</si>
  <si>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</si>
  <si>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</si>
  <si>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</si>
  <si>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</si>
  <si>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</si>
  <si>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</si>
  <si>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</si>
  <si>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</si>
  <si>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</si>
  <si>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</si>
  <si>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</si>
  <si>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</si>
  <si>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</si>
  <si>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</si>
  <si>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</si>
  <si>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</si>
  <si>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</si>
  <si>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</si>
  <si>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</si>
  <si>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</si>
  <si>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</si>
  <si>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</si>
  <si>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</si>
  <si>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</si>
  <si>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</si>
  <si>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</si>
  <si>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</si>
  <si>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</si>
  <si>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</si>
  <si>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</si>
  <si>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</si>
  <si>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</si>
  <si>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</si>
  <si>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</si>
  <si>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</si>
  <si>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</si>
  <si>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</si>
  <si>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</si>
  <si>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</si>
  <si>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</si>
  <si>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</si>
  <si>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</si>
  <si>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</si>
  <si>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</si>
  <si>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</si>
  <si>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</si>
  <si>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</si>
  <si>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</si>
  <si>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</si>
  <si>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</si>
  <si>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</si>
  <si>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</si>
  <si>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</si>
  <si>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</si>
  <si>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</si>
  <si>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</si>
  <si>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</si>
  <si>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</si>
  <si>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</si>
  <si>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</si>
  <si>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</si>
  <si>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</si>
  <si>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</si>
  <si>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</si>
  <si>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</si>
  <si>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</si>
  <si>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</si>
  <si>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</si>
  <si>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</si>
  <si>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</si>
  <si>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</si>
  <si>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</si>
  <si>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</si>
  <si>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</si>
  <si>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</si>
  <si>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</si>
  <si>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</si>
  <si>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</si>
  <si>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</si>
  <si>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</si>
  <si>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</si>
  <si>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</si>
  <si>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</si>
  <si>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</si>
  <si>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</si>
  <si>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</si>
  <si>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</si>
  <si>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</si>
  <si>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</si>
  <si>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</si>
  <si>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</si>
  <si>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</si>
  <si>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</si>
  <si>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</si>
  <si>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</si>
  <si>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</si>
  <si>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</si>
  <si>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</si>
  <si>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</si>
  <si>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</si>
  <si>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</si>
  <si>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</si>
  <si>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</si>
  <si>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</si>
  <si>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</si>
  <si>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</si>
  <si>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</si>
  <si>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</si>
  <si>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</si>
  <si>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</si>
  <si>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</si>
  <si>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</si>
  <si>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</si>
  <si>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</si>
  <si>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</si>
  <si>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</si>
  <si>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</si>
  <si>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</si>
  <si>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</si>
  <si>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</si>
  <si>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</si>
  <si>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</si>
  <si>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</si>
  <si>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</si>
  <si>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</si>
  <si>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</si>
  <si>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</si>
  <si>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</si>
  <si>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</si>
  <si>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</si>
  <si>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</si>
  <si>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</si>
  <si>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</si>
  <si>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</si>
  <si>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</si>
  <si>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</si>
  <si>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</si>
  <si>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</si>
  <si>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</si>
  <si>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</si>
  <si>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</si>
  <si>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</si>
  <si>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</si>
  <si>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</si>
  <si>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</si>
  <si>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</si>
  <si>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</si>
  <si>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</si>
  <si>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</si>
  <si>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</si>
  <si>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</si>
  <si>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</si>
  <si>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</si>
  <si>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</si>
  <si>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</si>
  <si>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</si>
  <si>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</si>
  <si>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</si>
  <si>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</si>
  <si>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</si>
  <si>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</si>
  <si>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</si>
  <si>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</si>
  <si>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</si>
  <si>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</si>
  <si>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</si>
  <si>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</si>
  <si>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</si>
  <si>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</si>
  <si>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</si>
  <si>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</si>
  <si>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</si>
  <si>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</si>
  <si>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</si>
  <si>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</si>
  <si>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</si>
  <si>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</si>
  <si>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</si>
  <si>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</si>
  <si>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</si>
  <si>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</si>
  <si>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</si>
  <si>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</si>
  <si>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</si>
  <si>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</si>
  <si>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</si>
  <si>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</si>
  <si>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</si>
  <si>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</si>
  <si>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</si>
  <si>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</si>
  <si>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</si>
  <si>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</si>
  <si>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</si>
  <si>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</si>
  <si>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</si>
  <si>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</si>
  <si>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</si>
  <si>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</si>
  <si>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</si>
  <si>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</si>
  <si>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</si>
  <si>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</si>
  <si>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</si>
  <si>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</si>
  <si>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</si>
  <si>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</si>
  <si>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</si>
  <si>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</si>
  <si>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</si>
  <si>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</si>
  <si>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</si>
  <si>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</si>
  <si>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</si>
  <si>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</si>
  <si>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</si>
  <si>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</si>
  <si>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</si>
  <si>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</si>
  <si>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</si>
  <si>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</si>
  <si>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</si>
  <si>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</si>
  <si>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</si>
  <si>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</si>
  <si>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</si>
  <si>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</si>
  <si>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</si>
  <si>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</si>
  <si>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</si>
  <si>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</si>
  <si>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</si>
  <si>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</si>
  <si>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</si>
  <si>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</si>
  <si>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</si>
  <si>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</si>
  <si>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</si>
  <si>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</si>
  <si>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</si>
  <si>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</si>
  <si>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</si>
  <si>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</si>
  <si>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</si>
  <si>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</si>
  <si>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</si>
  <si>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</si>
  <si>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</si>
  <si>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</si>
  <si>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</si>
  <si>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</si>
  <si>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</si>
  <si>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</si>
  <si>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</si>
  <si>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</si>
  <si>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</si>
  <si>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</si>
  <si>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</si>
  <si>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</si>
  <si>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</si>
  <si>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</si>
  <si>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</si>
  <si>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</si>
  <si>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</si>
  <si>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</si>
  <si>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</si>
  <si>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</si>
  <si>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</si>
  <si>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</si>
  <si>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</si>
  <si>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</si>
  <si>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</si>
  <si>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</si>
  <si>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</si>
  <si>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</si>
  <si>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</si>
  <si>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</si>
  <si>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</si>
  <si>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</si>
  <si>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</si>
  <si>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</si>
  <si>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</si>
  <si>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</si>
  <si>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</si>
  <si>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</si>
  <si>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</si>
  <si>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</si>
  <si>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</si>
  <si>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</si>
  <si>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</si>
  <si>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</si>
  <si>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</si>
  <si>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</si>
  <si>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</si>
  <si>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</si>
  <si>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</si>
  <si>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</si>
  <si>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</si>
  <si>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</si>
  <si>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</si>
  <si>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</si>
  <si>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</si>
  <si>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</si>
  <si>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</si>
  <si>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</si>
  <si>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</si>
  <si>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</si>
  <si>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</si>
  <si>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</si>
  <si>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</si>
  <si>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</si>
  <si>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</si>
  <si>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</si>
  <si>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</si>
  <si>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</si>
  <si>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</si>
  <si>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</si>
  <si>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</si>
  <si>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</si>
  <si>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</si>
  <si>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</si>
  <si>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</si>
  <si>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</si>
  <si>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</si>
  <si>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</si>
  <si>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</si>
  <si>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</si>
  <si>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</si>
  <si>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</si>
  <si>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</si>
  <si>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</si>
  <si>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</si>
  <si>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</si>
  <si>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</si>
  <si>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</si>
  <si>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</si>
  <si>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</si>
  <si>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</si>
  <si>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</si>
  <si>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</si>
  <si>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</si>
  <si>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</si>
  <si>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</si>
  <si>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</si>
  <si>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</si>
  <si>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</si>
  <si>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</si>
  <si>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</si>
  <si>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</si>
  <si>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</si>
  <si>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</si>
  <si>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</si>
  <si>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</si>
  <si>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</si>
  <si>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</si>
  <si>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</si>
  <si>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</si>
  <si>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</si>
  <si>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</si>
  <si>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</si>
  <si>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</si>
  <si>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</si>
  <si>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</si>
  <si>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</si>
  <si>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</si>
  <si>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</si>
  <si>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</si>
  <si>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</si>
  <si>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</si>
  <si>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</si>
  <si>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</si>
  <si>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</si>
  <si>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</si>
  <si>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</si>
  <si>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</si>
  <si>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</si>
  <si>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</si>
  <si>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</si>
  <si>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</si>
  <si>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</si>
  <si>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</si>
  <si>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</si>
  <si>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</si>
  <si>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</si>
  <si>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</si>
  <si>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</si>
  <si>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</si>
  <si>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</si>
  <si>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</si>
  <si>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</si>
  <si>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</si>
  <si>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</si>
  <si>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</si>
  <si>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</si>
  <si>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</si>
  <si>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</si>
  <si>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</si>
  <si>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</si>
  <si>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</si>
  <si>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</si>
  <si>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</si>
  <si>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</si>
  <si>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</si>
  <si>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</si>
  <si>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</si>
  <si>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</si>
  <si>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</si>
  <si>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</si>
  <si>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</si>
  <si>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</si>
  <si>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</si>
  <si>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</si>
  <si>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</si>
  <si>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</si>
  <si>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</si>
  <si>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</si>
  <si>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</si>
  <si>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</si>
  <si>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</si>
  <si>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</si>
  <si>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</si>
  <si>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</si>
  <si>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</si>
  <si>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</si>
  <si>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</si>
  <si>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</si>
  <si>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</si>
  <si>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</si>
  <si>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</si>
  <si>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</si>
  <si>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</si>
  <si>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</si>
  <si>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</si>
  <si>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</si>
  <si>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</si>
  <si>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</si>
  <si>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</si>
  <si>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</si>
  <si>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</si>
  <si>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</si>
  <si>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</si>
  <si>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</si>
  <si>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</si>
  <si>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</si>
  <si>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</si>
  <si>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</si>
  <si>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</si>
  <si>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</si>
  <si>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</si>
  <si>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</si>
  <si>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</si>
  <si>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</si>
  <si>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</si>
  <si>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</si>
  <si>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</si>
  <si>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</si>
  <si>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</si>
  <si>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</si>
  <si>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</si>
  <si>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</si>
  <si>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</si>
  <si>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</si>
  <si>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</si>
  <si>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</si>
  <si>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</si>
  <si>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</si>
  <si>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</si>
  <si>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</si>
  <si>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</si>
  <si>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</si>
  <si>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</si>
  <si>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</si>
  <si>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</si>
  <si>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</si>
  <si>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</si>
  <si>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</si>
  <si>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</si>
  <si>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</si>
  <si>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</si>
  <si>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</si>
  <si>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</si>
  <si>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</si>
  <si>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</si>
  <si>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</si>
  <si>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</si>
  <si>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</si>
  <si>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</si>
  <si>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</si>
  <si>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</si>
  <si>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</si>
  <si>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</si>
  <si>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</si>
  <si>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</si>
  <si>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</si>
  <si>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</si>
  <si>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</si>
  <si>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</si>
  <si>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</si>
  <si>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</si>
  <si>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</si>
  <si>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</si>
  <si>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</si>
  <si>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</si>
  <si>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</si>
  <si>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</si>
  <si>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</si>
  <si>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</si>
  <si>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</si>
  <si>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</si>
  <si>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</si>
  <si>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</si>
  <si>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</si>
  <si>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</si>
  <si>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</si>
  <si>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</si>
  <si>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</si>
  <si>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</si>
  <si>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</si>
  <si>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</si>
  <si>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</si>
  <si>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</si>
  <si>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</si>
  <si>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</si>
  <si>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</si>
  <si>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</si>
  <si>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</si>
  <si>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</si>
  <si>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</si>
  <si>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</si>
  <si>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</si>
  <si>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</si>
  <si>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</si>
  <si>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</si>
  <si>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</si>
  <si>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</si>
  <si>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</si>
  <si>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</si>
  <si>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</si>
  <si>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</si>
  <si>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</si>
  <si>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</si>
  <si>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</si>
  <si>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</si>
  <si>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</si>
  <si>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</si>
  <si>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</si>
  <si>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</si>
  <si>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</si>
  <si>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</si>
  <si>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</si>
  <si>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</si>
  <si>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</si>
  <si>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</si>
  <si>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</si>
  <si>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</si>
  <si>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</si>
  <si>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</si>
  <si>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</si>
  <si>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</si>
  <si>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</si>
  <si>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</si>
  <si>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</si>
  <si>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</si>
  <si>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</si>
  <si>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</si>
  <si>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</si>
  <si>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</si>
  <si>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</si>
  <si>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</si>
  <si>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</si>
  <si>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</si>
  <si>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</si>
  <si>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</si>
  <si>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</si>
  <si>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</si>
  <si>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</si>
  <si>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</si>
  <si>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</si>
  <si>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</si>
  <si>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</si>
  <si>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</si>
  <si>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</si>
  <si>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</si>
  <si>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</si>
  <si>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</si>
  <si>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</si>
  <si>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</si>
  <si>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</si>
  <si>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</si>
  <si>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</si>
  <si>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</si>
  <si>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</si>
  <si>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</si>
  <si>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</si>
  <si>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</si>
  <si>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</si>
  <si>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</si>
  <si>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</si>
  <si>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</si>
  <si>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</si>
  <si>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</si>
  <si>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</si>
  <si>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</si>
  <si>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</si>
  <si>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</si>
  <si>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</si>
  <si>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</si>
  <si>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</si>
  <si>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</si>
  <si>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</si>
  <si>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</si>
  <si>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</si>
  <si>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</si>
  <si>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</si>
  <si>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</si>
  <si>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</si>
  <si>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</si>
  <si>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</si>
  <si>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</si>
  <si>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</si>
  <si>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</si>
  <si>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</si>
  <si>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</si>
  <si>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</si>
  <si>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</si>
  <si>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</si>
  <si>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</si>
  <si>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</si>
  <si>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</si>
  <si>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</si>
  <si>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</si>
  <si>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</si>
  <si>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</si>
  <si>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</si>
  <si>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</si>
  <si>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</si>
  <si>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</si>
  <si>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</si>
  <si>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</si>
  <si>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</si>
  <si>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</si>
  <si>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</si>
  <si>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</si>
  <si>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</si>
  <si>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</si>
  <si>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</si>
  <si>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</si>
  <si>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</si>
  <si>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</si>
  <si>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</si>
  <si>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</si>
  <si>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</si>
  <si>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</si>
  <si>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</si>
  <si>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</si>
  <si>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</si>
  <si>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</si>
  <si>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</si>
  <si>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</si>
  <si>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</si>
  <si>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</si>
  <si>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</si>
  <si>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</si>
  <si>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</si>
  <si>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</si>
  <si>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</si>
  <si>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</si>
  <si>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</si>
  <si>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</si>
  <si>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</si>
  <si>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</si>
  <si>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</si>
  <si>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</si>
  <si>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</si>
  <si>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</si>
  <si>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</si>
  <si>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</si>
  <si>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</si>
  <si>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</si>
  <si>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</si>
  <si>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</si>
  <si>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</si>
  <si>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</si>
  <si>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</si>
  <si>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</si>
  <si>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</si>
  <si>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</si>
  <si>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</si>
  <si>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</si>
  <si>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</si>
  <si>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</si>
  <si>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</si>
  <si>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</si>
  <si>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</si>
  <si>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</si>
  <si>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</si>
  <si>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</si>
  <si>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</si>
  <si>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</si>
  <si>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</si>
  <si>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</si>
  <si>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</si>
  <si>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</si>
  <si>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</si>
  <si>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</si>
  <si>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</si>
  <si>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</si>
  <si>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</si>
  <si>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</si>
  <si>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</si>
  <si>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</si>
  <si>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</si>
  <si>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</si>
  <si>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</si>
  <si>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</si>
  <si>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</si>
  <si>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</si>
  <si>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</si>
  <si>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</si>
  <si>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</si>
  <si>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</si>
  <si>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</si>
  <si>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</si>
  <si>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</si>
  <si>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</si>
  <si>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</si>
  <si>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</si>
  <si>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</si>
  <si>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</si>
  <si>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</si>
  <si>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</si>
  <si>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</si>
  <si>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</si>
  <si>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</si>
  <si>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</si>
  <si>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</si>
  <si>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</si>
  <si>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</si>
  <si>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</si>
  <si>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</si>
  <si>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</si>
  <si>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</si>
  <si>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</si>
  <si>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</si>
  <si>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</si>
  <si>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</si>
  <si>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</si>
  <si>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</si>
  <si>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</si>
  <si>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</si>
  <si>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</si>
  <si>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</si>
  <si>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</si>
  <si>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</si>
  <si>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</si>
  <si>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</si>
  <si>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</si>
  <si>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</si>
  <si>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</si>
  <si>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</si>
  <si>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</si>
  <si>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</si>
  <si>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</si>
  <si>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</si>
  <si>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</si>
  <si>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</si>
  <si>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</si>
  <si>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</si>
  <si>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</si>
  <si>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</si>
  <si>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</si>
  <si>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</si>
  <si>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</si>
  <si>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</si>
  <si>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</si>
  <si>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</si>
  <si>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</si>
  <si>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</si>
  <si>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</si>
  <si>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</si>
  <si>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</si>
  <si>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</si>
  <si>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</si>
  <si>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</si>
  <si>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</si>
  <si>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</si>
  <si>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</si>
  <si>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</si>
  <si>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</si>
  <si>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</si>
  <si>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</si>
  <si>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</si>
  <si>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</si>
  <si>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</si>
  <si>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</si>
  <si>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</si>
  <si>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</si>
  <si>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</si>
  <si>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</si>
  <si>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</si>
  <si>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</si>
  <si>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</si>
  <si>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</si>
  <si>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</si>
  <si>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</si>
  <si>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</si>
  <si>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</si>
  <si>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</si>
  <si>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</si>
  <si>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</si>
  <si>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</si>
  <si>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</si>
  <si>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</si>
  <si>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</si>
  <si>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</si>
  <si>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</si>
  <si>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</si>
  <si>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</si>
  <si>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</si>
  <si>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</si>
  <si>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</si>
  <si>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</si>
  <si>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</si>
  <si>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</si>
  <si>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</si>
  <si>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</si>
  <si>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</si>
  <si>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</si>
  <si>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</si>
  <si>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</si>
  <si>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</si>
  <si>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</si>
  <si>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</si>
  <si>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</si>
  <si>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</si>
  <si>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</si>
  <si>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</si>
  <si>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</si>
  <si>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</si>
  <si>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</si>
  <si>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</si>
  <si>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</si>
  <si>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</si>
  <si>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</si>
  <si>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</si>
  <si>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</si>
  <si>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</si>
  <si>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</si>
  <si>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</si>
  <si>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</si>
  <si>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</si>
  <si>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</si>
  <si>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</si>
  <si>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</si>
  <si>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</si>
  <si>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</si>
  <si>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</si>
  <si>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</si>
  <si>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</si>
  <si>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</si>
  <si>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</si>
  <si>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</si>
  <si>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</si>
  <si>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</si>
  <si>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</si>
  <si>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</si>
  <si>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</si>
  <si>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</si>
  <si>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</si>
  <si>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</si>
  <si>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</si>
  <si>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</si>
  <si>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</si>
  <si>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</si>
  <si>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</si>
  <si>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</si>
  <si>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</si>
  <si>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</si>
  <si>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</si>
  <si>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</si>
  <si>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</si>
  <si>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</si>
  <si>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</si>
  <si>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</si>
  <si>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</si>
  <si>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</si>
  <si>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</si>
  <si>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</si>
  <si>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</si>
  <si>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</si>
  <si>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</si>
  <si>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</si>
  <si>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</si>
  <si>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</si>
  <si>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</si>
  <si>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</si>
  <si>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</si>
  <si>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</si>
  <si>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</si>
  <si>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</si>
  <si>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</si>
  <si>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</si>
  <si>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</si>
  <si>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</si>
  <si>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</si>
  <si>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</si>
  <si>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</si>
  <si>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</si>
  <si>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</si>
  <si>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</si>
  <si>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</si>
  <si>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</si>
  <si>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</si>
  <si>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</si>
  <si>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</si>
  <si>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</si>
  <si>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</si>
  <si>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</si>
  <si>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</si>
  <si>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</si>
  <si>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</si>
  <si>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</si>
  <si>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</si>
  <si>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</si>
  <si>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</si>
  <si>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</si>
  <si>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</si>
  <si>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</si>
  <si>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</si>
  <si>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</si>
  <si>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</si>
  <si>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</si>
  <si>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</si>
  <si>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</si>
  <si>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</si>
  <si>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</si>
  <si>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</si>
  <si>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</si>
  <si>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</si>
  <si>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</si>
  <si>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</si>
  <si>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</si>
  <si>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</si>
  <si>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</si>
  <si>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</si>
  <si>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</si>
  <si>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</si>
  <si>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</si>
  <si>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</si>
  <si>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</si>
  <si>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</si>
  <si>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</si>
  <si>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</si>
  <si>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</si>
  <si>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</si>
  <si>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</si>
  <si>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</si>
  <si>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</si>
  <si>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</si>
  <si>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</si>
  <si>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</si>
  <si>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</si>
  <si>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</si>
  <si>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</si>
  <si>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</si>
  <si>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</si>
  <si>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</si>
  <si>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</si>
  <si>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</si>
  <si>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</si>
  <si>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</si>
  <si>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</si>
  <si>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</si>
  <si>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</si>
  <si>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</si>
  <si>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</si>
  <si>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</si>
  <si>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</si>
  <si>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</si>
  <si>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</si>
  <si>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</si>
  <si>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</si>
  <si>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</si>
  <si>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</si>
  <si>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</si>
  <si>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</si>
  <si>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</si>
  <si>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</si>
  <si>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</si>
  <si>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</si>
  <si>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</si>
  <si>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</si>
  <si>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</si>
  <si>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</si>
  <si>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</si>
  <si>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</si>
  <si>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</si>
  <si>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</si>
  <si>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</si>
  <si>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</si>
  <si>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</si>
  <si>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</si>
  <si>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</si>
  <si>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</si>
  <si>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</si>
  <si>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</si>
  <si>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</si>
  <si>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</si>
  <si>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</si>
  <si>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</si>
  <si>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</si>
  <si>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</si>
  <si>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</si>
  <si>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</si>
  <si>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</si>
  <si>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</si>
  <si>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</si>
  <si>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</si>
  <si>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</si>
  <si>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</si>
  <si>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</si>
  <si>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</si>
  <si>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</si>
  <si>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</si>
  <si>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</si>
  <si>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</si>
  <si>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</si>
  <si>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</si>
  <si>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</si>
  <si>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</si>
  <si>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</si>
  <si>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</si>
  <si>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</si>
  <si>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</si>
  <si>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</si>
  <si>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</si>
  <si>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</si>
  <si>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</si>
  <si>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</si>
  <si>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</si>
  <si>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</si>
  <si>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</si>
  <si>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</si>
  <si>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</si>
  <si>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</si>
  <si>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</si>
  <si>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</si>
  <si>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</si>
  <si>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</si>
  <si>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</si>
  <si>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</si>
  <si>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</si>
  <si>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</si>
  <si>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</si>
  <si>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</si>
  <si>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</si>
  <si>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</si>
  <si>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</si>
  <si>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</si>
  <si>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</si>
  <si>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</si>
  <si>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</si>
  <si>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</si>
  <si>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</si>
  <si>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</si>
  <si>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</si>
  <si>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</si>
  <si>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</si>
  <si>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</si>
  <si>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</si>
  <si>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</si>
  <si>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</si>
  <si>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</si>
  <si>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</si>
  <si>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</si>
  <si>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</si>
  <si>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</si>
  <si>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</si>
  <si>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</si>
  <si>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</si>
  <si>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</si>
  <si>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</si>
  <si>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</si>
  <si>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</si>
  <si>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</si>
  <si>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</si>
  <si>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</si>
  <si>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</si>
  <si>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</si>
  <si>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</si>
  <si>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</si>
  <si>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</si>
  <si>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</si>
  <si>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</si>
  <si>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</si>
  <si>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</si>
  <si>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</si>
  <si>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</si>
  <si>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</si>
  <si>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</si>
  <si>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</si>
  <si>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</si>
  <si>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</si>
  <si>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</si>
  <si>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</si>
  <si>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</si>
  <si>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</si>
  <si>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</si>
  <si>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</si>
  <si>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</si>
  <si>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</si>
  <si>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</si>
  <si>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</si>
  <si>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</si>
  <si>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</si>
  <si>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</si>
  <si>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</si>
  <si>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</si>
  <si>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</si>
  <si>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</si>
  <si>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</si>
  <si>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</si>
  <si>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</si>
  <si>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</si>
  <si>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</si>
  <si>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</si>
  <si>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</si>
  <si>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</si>
  <si>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</si>
  <si>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</si>
  <si>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</si>
  <si>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</si>
  <si>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</si>
  <si>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</si>
  <si>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</si>
  <si>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</si>
  <si>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</si>
  <si>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</si>
  <si>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</si>
  <si>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</si>
  <si>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</si>
  <si>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</si>
  <si>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</si>
  <si>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</si>
  <si>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</si>
  <si>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</si>
  <si>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</si>
  <si>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</si>
  <si>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</si>
  <si>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</si>
  <si>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</si>
  <si>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</si>
  <si>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</si>
  <si>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</si>
  <si>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</si>
  <si>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</si>
  <si>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</si>
  <si>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</si>
  <si>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</si>
  <si>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</si>
  <si>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</si>
  <si>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</si>
  <si>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</si>
  <si>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</si>
  <si>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</si>
  <si>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</si>
  <si>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</si>
  <si>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</si>
  <si>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</si>
  <si>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</si>
  <si>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</si>
  <si>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</si>
  <si>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</si>
  <si>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</si>
  <si>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</si>
  <si>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</si>
  <si>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</si>
  <si>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</si>
  <si>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</si>
  <si>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</si>
  <si>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</si>
  <si>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</si>
  <si>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</si>
  <si>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</si>
  <si>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</si>
  <si>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</si>
  <si>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</si>
  <si>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</si>
  <si>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</si>
  <si>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</si>
  <si>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</si>
  <si>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</si>
  <si>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</si>
  <si>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</si>
  <si>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</si>
  <si>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</si>
  <si>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</si>
  <si>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</si>
  <si>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</si>
  <si>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</si>
  <si>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</si>
  <si>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</si>
  <si>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</si>
  <si>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</si>
  <si>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</si>
  <si>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</si>
  <si>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</si>
  <si>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</si>
  <si>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</si>
  <si>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</si>
  <si>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</si>
  <si>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</si>
  <si>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</si>
  <si>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</si>
  <si>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</si>
  <si>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</si>
  <si>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</si>
  <si>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</si>
  <si>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</si>
  <si>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</si>
  <si>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</si>
  <si>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</si>
  <si>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</si>
  <si>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</si>
  <si>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</si>
  <si>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</si>
  <si>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</si>
  <si>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</si>
  <si>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</si>
  <si>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</si>
  <si>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</si>
  <si>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</si>
  <si>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</si>
  <si>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</si>
  <si>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</si>
  <si>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</si>
  <si>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</si>
  <si>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</si>
  <si>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</si>
  <si>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</si>
  <si>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</si>
  <si>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</si>
  <si>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</si>
  <si>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</si>
  <si>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</si>
  <si>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</si>
  <si>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</si>
  <si>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</si>
  <si>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</si>
  <si>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</si>
  <si>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</si>
  <si>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</si>
  <si>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</si>
  <si>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</si>
  <si>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</si>
  <si>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</si>
  <si>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</si>
  <si>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</si>
  <si>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</si>
  <si>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</si>
  <si>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</si>
  <si>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</si>
  <si>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</si>
  <si>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</si>
  <si>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</si>
  <si>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</si>
  <si>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</si>
  <si>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</si>
  <si>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</si>
  <si>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</si>
  <si>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</si>
  <si>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</si>
  <si>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</si>
  <si>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</si>
  <si>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</si>
  <si>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</si>
  <si>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</si>
  <si>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</si>
  <si>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</si>
  <si>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</si>
  <si>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</si>
  <si>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</si>
  <si>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</si>
  <si>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</si>
  <si>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</si>
  <si>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</si>
  <si>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</si>
  <si>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</si>
  <si>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</si>
  <si>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</si>
  <si>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</si>
  <si>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</si>
  <si>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</si>
  <si>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</si>
  <si>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</si>
  <si>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</si>
  <si>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</si>
  <si>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</si>
  <si>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</si>
  <si>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</si>
  <si>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</si>
  <si>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</si>
  <si>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</si>
  <si>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</si>
  <si>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</si>
  <si>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</si>
  <si>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</si>
  <si>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</si>
  <si>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</si>
  <si>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</si>
  <si>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</si>
  <si>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</si>
  <si>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</si>
  <si>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</si>
  <si>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</si>
  <si>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</si>
  <si>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</si>
  <si>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</si>
  <si>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</si>
  <si>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</si>
  <si>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</si>
  <si>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</si>
  <si>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</si>
  <si>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</si>
  <si>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</si>
  <si>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</si>
  <si>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</si>
  <si>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</si>
  <si>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</si>
  <si>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</si>
  <si>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</si>
  <si>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</si>
  <si>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</si>
  <si>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</si>
  <si>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</si>
  <si>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</si>
  <si>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</si>
  <si>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</si>
  <si>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</si>
  <si>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</si>
  <si>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</si>
  <si>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</si>
  <si>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</si>
  <si>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</si>
  <si>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</si>
  <si>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</si>
  <si>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</si>
  <si>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</si>
  <si>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</si>
  <si>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</si>
  <si>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</si>
  <si>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</si>
  <si>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</si>
  <si>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</si>
  <si>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</si>
  <si>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</si>
  <si>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</si>
  <si>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</si>
  <si>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</si>
  <si>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</si>
  <si>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</si>
  <si>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</si>
  <si>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</si>
  <si>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</si>
  <si>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</si>
  <si>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</si>
  <si>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</si>
  <si>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</si>
  <si>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</si>
  <si>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</si>
  <si>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</si>
  <si>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</si>
  <si>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</si>
  <si>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</si>
  <si>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</si>
  <si>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</si>
  <si>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</si>
  <si>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</si>
  <si>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</si>
  <si>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</si>
  <si>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</si>
  <si>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</si>
  <si>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</si>
  <si>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</si>
  <si>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</si>
  <si>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</si>
  <si>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</si>
  <si>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</si>
  <si>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</si>
  <si>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</si>
  <si>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</si>
  <si>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</si>
  <si>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</si>
  <si>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</si>
  <si>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</si>
  <si>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</si>
  <si>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</si>
  <si>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</si>
  <si>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</si>
  <si>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</si>
  <si>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</si>
  <si>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</si>
  <si>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</si>
  <si>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</si>
  <si>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</si>
  <si>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</si>
  <si>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</si>
  <si>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</si>
  <si>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</si>
  <si>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</si>
  <si>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</si>
  <si>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</si>
  <si>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</si>
  <si>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</si>
  <si>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</si>
  <si>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</si>
  <si>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</si>
  <si>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</si>
  <si>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</si>
  <si>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</si>
  <si>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</si>
  <si>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</si>
  <si>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</si>
  <si>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</si>
  <si>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</si>
  <si>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</si>
  <si>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</si>
  <si>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</si>
  <si>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</si>
  <si>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</si>
  <si>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</si>
  <si>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</si>
  <si>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</si>
  <si>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</si>
  <si>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</si>
  <si>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</si>
  <si>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</si>
  <si>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</si>
  <si>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</si>
  <si>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</si>
  <si>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</si>
  <si>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</si>
  <si>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</si>
  <si>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</si>
  <si>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</si>
  <si>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</si>
  <si>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</si>
  <si>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</si>
  <si>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</si>
  <si>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</si>
  <si>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</si>
  <si>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</si>
  <si>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</si>
  <si>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</si>
  <si>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</si>
  <si>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</si>
  <si>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</si>
  <si>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</si>
  <si>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</si>
  <si>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</si>
  <si>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</si>
  <si>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</si>
  <si>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</si>
  <si>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</si>
  <si>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</si>
  <si>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</si>
  <si>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</si>
  <si>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</si>
  <si>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</si>
  <si>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</si>
  <si>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</si>
  <si>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</si>
  <si>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</si>
  <si>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</si>
  <si>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</si>
  <si>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</si>
  <si>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</si>
  <si>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</si>
  <si>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</si>
  <si>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</si>
  <si>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</si>
  <si>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</si>
  <si>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</si>
  <si>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</si>
  <si>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</si>
  <si>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</si>
  <si>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</si>
  <si>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</si>
  <si>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</si>
  <si>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</si>
  <si>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</si>
  <si>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</si>
  <si>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</si>
  <si>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</si>
  <si>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</si>
  <si>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</si>
  <si>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</si>
  <si>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</si>
  <si>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</si>
  <si>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</si>
  <si>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</si>
  <si>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</si>
  <si>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</si>
  <si>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</si>
  <si>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</si>
  <si>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</si>
  <si>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</si>
  <si>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</si>
  <si>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</si>
  <si>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</si>
  <si>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</si>
  <si>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</si>
  <si>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</si>
  <si>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</si>
  <si>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</si>
  <si>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</si>
  <si>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</si>
  <si>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</si>
  <si>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</si>
  <si>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</si>
  <si>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</si>
  <si>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</si>
  <si>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</si>
  <si>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</si>
  <si>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</si>
  <si>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</si>
  <si>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</si>
  <si>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</si>
  <si>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</si>
  <si>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</si>
  <si>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</si>
  <si>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</si>
  <si>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</si>
  <si>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</si>
  <si>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</si>
  <si>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</si>
  <si>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</si>
  <si>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</si>
  <si>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</si>
  <si>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</si>
  <si>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</si>
  <si>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</si>
  <si>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</si>
  <si>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</si>
  <si>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</si>
  <si>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</si>
  <si>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</si>
  <si>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</si>
  <si>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</si>
  <si>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</si>
  <si>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</si>
  <si>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</si>
  <si>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</si>
  <si>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</si>
  <si>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</si>
  <si>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</si>
  <si>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</si>
  <si>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</si>
  <si>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</si>
  <si>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</si>
  <si>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</si>
  <si>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</si>
  <si>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</si>
  <si>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</si>
  <si>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</si>
  <si>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</si>
  <si>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</si>
  <si>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</si>
  <si>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</si>
  <si>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</si>
  <si>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</si>
  <si>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</si>
  <si>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</si>
  <si>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</si>
  <si>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</si>
  <si>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</si>
  <si>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</si>
  <si>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</si>
  <si>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</si>
  <si>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</si>
  <si>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</si>
  <si>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</si>
  <si>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</si>
  <si>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</si>
  <si>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</si>
  <si>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</si>
  <si>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</si>
  <si>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</si>
  <si>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</si>
  <si>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</si>
  <si>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</si>
  <si>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</si>
  <si>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</si>
  <si>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</si>
  <si>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</si>
  <si>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</si>
  <si>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</si>
  <si>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</si>
  <si>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</si>
  <si>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</si>
  <si>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</si>
  <si>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</si>
  <si>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</si>
  <si>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</si>
  <si>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</si>
  <si>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</si>
  <si>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</si>
  <si>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</si>
  <si>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</si>
  <si>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</si>
  <si>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</si>
  <si>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</si>
  <si>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</si>
  <si>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</si>
  <si>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</si>
  <si>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</si>
  <si>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</si>
  <si>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</si>
  <si>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</si>
  <si>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</si>
  <si>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</si>
  <si>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</si>
  <si>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</si>
  <si>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</si>
  <si>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</si>
  <si>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</si>
  <si>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</si>
  <si>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</si>
  <si>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</si>
  <si>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</si>
  <si>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</si>
  <si>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</si>
  <si>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</si>
  <si>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</si>
  <si>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</si>
  <si>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</si>
  <si>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</si>
  <si>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</si>
  <si>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</si>
  <si>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</si>
  <si>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</si>
  <si>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</si>
  <si>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</si>
  <si>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</si>
  <si>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</si>
  <si>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</si>
  <si>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</si>
  <si>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</si>
  <si>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</si>
  <si>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</si>
  <si>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</si>
  <si>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</si>
  <si>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</si>
  <si>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</si>
  <si>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</si>
  <si>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</si>
  <si>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</si>
  <si>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</si>
  <si>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</si>
  <si>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</si>
  <si>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</si>
  <si>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</si>
  <si>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</si>
  <si>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</si>
  <si>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</si>
  <si>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</si>
  <si>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</si>
  <si>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</si>
  <si>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</si>
  <si>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</si>
  <si>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</si>
  <si>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</si>
  <si>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</si>
  <si>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</si>
  <si>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</si>
  <si>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</si>
  <si>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</si>
  <si>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</si>
  <si>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</si>
  <si>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</si>
  <si>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</si>
  <si>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</si>
  <si>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</si>
  <si>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</si>
  <si>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</si>
  <si>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</si>
  <si>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</si>
  <si>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</si>
  <si>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</si>
  <si>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</si>
  <si>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</si>
  <si>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</si>
  <si>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</si>
  <si>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</si>
  <si>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</si>
  <si>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</si>
  <si>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</si>
  <si>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</si>
  <si>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</si>
  <si>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</si>
  <si>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</si>
  <si>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</si>
  <si>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</si>
  <si>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</si>
  <si>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</si>
  <si>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</si>
  <si>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</si>
  <si>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</si>
  <si>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</si>
  <si>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</si>
  <si>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</si>
  <si>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</si>
  <si>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</si>
  <si>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</si>
  <si>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</si>
  <si>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</si>
  <si>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</si>
  <si>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</si>
  <si>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</si>
  <si>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</si>
  <si>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</si>
  <si>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</si>
  <si>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</si>
  <si>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</si>
  <si>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</si>
  <si>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</si>
  <si>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</si>
  <si>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</si>
  <si>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</si>
  <si>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</si>
  <si>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</si>
  <si>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</si>
  <si>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</si>
  <si>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</si>
  <si>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</si>
  <si>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</si>
  <si>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</si>
  <si>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</si>
  <si>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</si>
  <si>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</si>
  <si>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</si>
  <si>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</si>
  <si>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</si>
  <si>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</si>
  <si>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</si>
  <si>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</si>
  <si>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</si>
  <si>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</si>
  <si>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</si>
  <si>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</si>
  <si>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</si>
  <si>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</si>
  <si>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</si>
  <si>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</si>
  <si>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</si>
  <si>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</si>
  <si>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</si>
  <si>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</si>
  <si>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</si>
  <si>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</si>
  <si>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</si>
  <si>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</si>
  <si>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</si>
  <si>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</si>
  <si>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</si>
  <si>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</si>
  <si>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</si>
  <si>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</si>
  <si>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</si>
  <si>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</si>
  <si>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</si>
  <si>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</si>
  <si>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</si>
  <si>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</si>
  <si>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</si>
  <si>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</si>
  <si>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</si>
  <si>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</si>
  <si>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</si>
  <si>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</si>
  <si>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</si>
  <si>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</si>
  <si>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</si>
  <si>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</si>
  <si>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</si>
  <si>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</si>
  <si>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</si>
  <si>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</si>
  <si>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</si>
  <si>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</si>
  <si>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</si>
  <si>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</si>
  <si>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</si>
  <si>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</si>
  <si>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</si>
  <si>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</si>
  <si>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</si>
  <si>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</si>
  <si>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</si>
  <si>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</si>
  <si>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</si>
  <si>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</si>
  <si>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</si>
  <si>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</si>
  <si>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</si>
  <si>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</si>
  <si>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</si>
  <si>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</si>
  <si>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</si>
  <si>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</si>
  <si>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</si>
  <si>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</si>
  <si>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</si>
  <si>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</si>
  <si>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</si>
  <si>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</si>
  <si>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</si>
  <si>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</si>
  <si>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</si>
  <si>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</si>
  <si>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</si>
  <si>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</si>
  <si>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</si>
  <si>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</si>
  <si>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</si>
  <si>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</si>
  <si>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</si>
  <si>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</si>
  <si>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</si>
  <si>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</si>
  <si>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</si>
  <si>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</si>
  <si>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</si>
  <si>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</si>
  <si>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</si>
  <si>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</si>
  <si>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</si>
  <si>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</si>
  <si>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</si>
  <si>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</si>
  <si>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</si>
  <si>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</si>
  <si>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</si>
  <si>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</si>
  <si>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</si>
  <si>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</si>
  <si>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</si>
  <si>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</si>
  <si>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</si>
  <si>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</si>
  <si>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</si>
  <si>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</si>
  <si>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</si>
  <si>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</si>
  <si>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</si>
  <si>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</si>
  <si>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</si>
  <si>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</si>
  <si>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</si>
  <si>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</si>
  <si>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</si>
  <si>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</si>
  <si>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</si>
  <si>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</si>
  <si>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</si>
  <si>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</si>
  <si>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</si>
  <si>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</si>
  <si>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</si>
  <si>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</si>
  <si>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</si>
  <si>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</si>
  <si>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</si>
  <si>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</si>
  <si>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</si>
  <si>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</si>
  <si>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</si>
  <si>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</si>
  <si>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</si>
  <si>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</si>
  <si>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</si>
  <si>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</si>
  <si>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</si>
  <si>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</si>
  <si>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</si>
  <si>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</si>
  <si>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</si>
  <si>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</si>
  <si>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</si>
  <si>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</si>
  <si>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</si>
  <si>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</si>
  <si>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</si>
  <si>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</si>
  <si>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</si>
  <si>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</si>
  <si>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</si>
  <si>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</si>
  <si>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</si>
  <si>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</si>
  <si>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</si>
  <si>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</si>
  <si>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</si>
  <si>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</si>
  <si>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</si>
  <si>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</si>
  <si>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</si>
  <si>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</si>
  <si>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</si>
  <si>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</si>
  <si>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</si>
  <si>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</si>
  <si>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</si>
  <si>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</si>
  <si>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</si>
  <si>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</si>
  <si>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</si>
  <si>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</si>
  <si>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</si>
  <si>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</si>
  <si>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</si>
  <si>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</si>
  <si>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</si>
  <si>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</si>
  <si>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</si>
  <si>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</si>
  <si>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</si>
  <si>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</si>
  <si>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</si>
  <si>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</si>
  <si>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</si>
  <si>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</si>
  <si>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</si>
  <si>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</si>
  <si>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</si>
  <si>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</si>
  <si>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</si>
  <si>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</si>
  <si>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</si>
  <si>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</si>
  <si>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</si>
  <si>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</si>
  <si>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</si>
  <si>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</si>
  <si>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</si>
  <si>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</si>
  <si>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</si>
  <si>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</si>
  <si>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</si>
  <si>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</si>
  <si>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</si>
  <si>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</si>
  <si>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</si>
  <si>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</si>
  <si>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</si>
  <si>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</si>
  <si>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</si>
  <si>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</si>
  <si>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</si>
  <si>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</si>
  <si>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</si>
  <si>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</si>
  <si>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</si>
  <si>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</si>
  <si>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</si>
  <si>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</si>
  <si>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</si>
  <si>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</si>
  <si>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</si>
  <si>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</si>
  <si>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</si>
  <si>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</si>
  <si>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</si>
  <si>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</si>
  <si>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</si>
  <si>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</si>
  <si>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</si>
  <si>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</si>
  <si>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</si>
  <si>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</si>
  <si>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</si>
  <si>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</si>
  <si>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</si>
  <si>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</si>
  <si>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</si>
  <si>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</si>
  <si>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</si>
  <si>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</si>
  <si>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</si>
  <si>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</si>
  <si>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</si>
  <si>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</si>
  <si>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</si>
  <si>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</si>
  <si>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</si>
  <si>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</si>
  <si>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</si>
  <si>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</si>
  <si>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</si>
  <si>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</si>
  <si>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</si>
  <si>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</si>
  <si>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</si>
  <si>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</si>
  <si>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</si>
  <si>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</si>
  <si>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</si>
  <si>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</si>
  <si>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</si>
  <si>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</si>
  <si>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</si>
  <si>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</si>
  <si>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</si>
  <si>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</si>
  <si>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</si>
  <si>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</si>
  <si>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</si>
  <si>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</si>
  <si>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</si>
  <si>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</si>
  <si>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</si>
  <si>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</si>
  <si>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</si>
  <si>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</si>
  <si>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</si>
  <si>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</si>
  <si>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</si>
  <si>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</si>
  <si>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</si>
  <si>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</si>
  <si>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</si>
  <si>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</si>
  <si>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</si>
  <si>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</si>
  <si>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</si>
  <si>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</si>
  <si>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</si>
  <si>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</si>
  <si>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</si>
  <si>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</si>
  <si>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</si>
  <si>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</si>
  <si>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</si>
  <si>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</si>
  <si>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</si>
  <si>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</si>
  <si>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</si>
  <si>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</si>
  <si>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</si>
  <si>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</si>
  <si>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</si>
  <si>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</si>
  <si>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</si>
  <si>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</si>
  <si>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</si>
  <si>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</si>
  <si>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</si>
  <si>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</si>
  <si>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</si>
  <si>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</si>
  <si>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</si>
  <si>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</si>
  <si>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</si>
  <si>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</si>
  <si>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</si>
  <si>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</si>
  <si>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</si>
  <si>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</si>
  <si>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</si>
  <si>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</si>
  <si>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</si>
  <si>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</si>
  <si>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</si>
  <si>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</si>
  <si>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</si>
  <si>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</si>
  <si>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</si>
  <si>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</si>
  <si>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</si>
  <si>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</si>
  <si>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</si>
  <si>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</si>
  <si>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</si>
  <si>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</si>
  <si>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</si>
  <si>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</si>
  <si>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</si>
  <si>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</si>
  <si>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</si>
  <si>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</si>
  <si>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</si>
  <si>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</si>
  <si>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</si>
  <si>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</si>
  <si>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</si>
  <si>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</si>
  <si>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</si>
  <si>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</si>
  <si>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</si>
  <si>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</si>
  <si>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</si>
  <si>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</si>
  <si>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</si>
  <si>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</si>
  <si>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</si>
  <si>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</si>
  <si>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</si>
  <si>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</si>
  <si>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</si>
  <si>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</si>
  <si>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</si>
  <si>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</si>
  <si>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</si>
  <si>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</si>
  <si>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</si>
  <si>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</si>
  <si>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</si>
  <si>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</si>
  <si>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</si>
  <si>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</si>
  <si>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</si>
  <si>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</si>
  <si>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</si>
  <si>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</si>
  <si>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</si>
  <si>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</si>
  <si>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</si>
  <si>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</si>
  <si>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</si>
  <si>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</si>
  <si>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</si>
  <si>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</si>
  <si>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</si>
  <si>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</si>
  <si>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</si>
  <si>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</si>
  <si>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</si>
  <si>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</si>
  <si>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</si>
  <si>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</si>
  <si>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</si>
  <si>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</si>
  <si>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</si>
  <si>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</si>
  <si>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</si>
  <si>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</si>
  <si>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</si>
  <si>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</si>
  <si>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</si>
  <si>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</si>
  <si>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</si>
  <si>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</si>
  <si>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</si>
  <si>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</si>
  <si>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</si>
  <si>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</si>
  <si>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</si>
  <si>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</si>
  <si>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</si>
  <si>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</si>
  <si>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</si>
  <si>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</si>
  <si>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</si>
  <si>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</si>
  <si>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</si>
  <si>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</si>
  <si>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</si>
  <si>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</si>
  <si>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</si>
  <si>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</si>
  <si>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</si>
  <si>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</si>
  <si>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</si>
  <si>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</si>
  <si>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</si>
  <si>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</si>
  <si>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</si>
  <si>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</si>
  <si>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</si>
  <si>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</si>
  <si>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</si>
  <si>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</si>
  <si>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</si>
  <si>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</si>
  <si>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</si>
  <si>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</si>
  <si>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</si>
  <si>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</si>
  <si>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</si>
  <si>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</si>
  <si>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</si>
  <si>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</si>
  <si>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</si>
  <si>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</si>
  <si>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</si>
  <si>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</si>
  <si>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</si>
  <si>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</si>
  <si>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</si>
  <si>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</si>
  <si>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</si>
  <si>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</si>
  <si>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</si>
  <si>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</si>
  <si>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</si>
  <si>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</si>
  <si>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</si>
  <si>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</si>
  <si>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</si>
  <si>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</si>
  <si>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</si>
  <si>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</si>
  <si>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</si>
  <si>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</si>
  <si>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</si>
  <si>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</si>
  <si>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</si>
  <si>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</si>
  <si>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</si>
  <si>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</si>
  <si>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</si>
  <si>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</si>
  <si>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</si>
  <si>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</si>
  <si>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</si>
  <si>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</si>
  <si>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</si>
  <si>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</si>
  <si>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</si>
  <si>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</si>
  <si>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</si>
  <si>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</si>
  <si>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</si>
  <si>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</si>
  <si>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</si>
  <si>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</si>
  <si>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</si>
  <si>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</si>
  <si>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</si>
  <si>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</si>
  <si>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</si>
  <si>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</si>
  <si>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</si>
  <si>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</si>
  <si>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</si>
  <si>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</si>
  <si>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</si>
  <si>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</si>
  <si>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</si>
  <si>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</si>
  <si>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</si>
  <si>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</si>
  <si>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</si>
  <si>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</si>
  <si>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</si>
  <si>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</si>
  <si>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</si>
  <si>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</si>
  <si>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</si>
  <si>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</si>
  <si>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</si>
  <si>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</si>
  <si>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</si>
  <si>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</si>
  <si>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</si>
  <si>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</si>
  <si>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</si>
  <si>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</si>
  <si>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</si>
  <si>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</si>
  <si>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</si>
  <si>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</si>
  <si>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</si>
  <si>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</si>
  <si>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</si>
  <si>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</si>
  <si>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</si>
  <si>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</si>
  <si>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</si>
  <si>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</si>
  <si>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</si>
  <si>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</si>
  <si>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</si>
  <si>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</si>
  <si>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</si>
  <si>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</si>
  <si>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</si>
  <si>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</si>
  <si>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</si>
  <si>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</si>
  <si>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</si>
  <si>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</si>
  <si>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</si>
  <si>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</si>
  <si>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</si>
  <si>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</si>
  <si>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</si>
  <si>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</si>
  <si>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</si>
  <si>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</si>
  <si>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</si>
  <si>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</si>
  <si>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</si>
  <si>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</si>
  <si>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</si>
  <si>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</si>
  <si>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</si>
  <si>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</si>
  <si>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</si>
  <si>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</si>
  <si>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</si>
  <si>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</si>
  <si>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</si>
  <si>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</si>
  <si>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</si>
  <si>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</si>
  <si>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</si>
  <si>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</si>
  <si>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</si>
  <si>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</si>
  <si>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</si>
  <si>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</si>
  <si>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</si>
  <si>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</si>
  <si>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</si>
  <si>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</si>
  <si>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</si>
  <si>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</si>
  <si>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</si>
  <si>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</si>
  <si>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</si>
  <si>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</si>
  <si>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</si>
  <si>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</si>
  <si>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</si>
  <si>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</si>
  <si>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</si>
  <si>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</si>
  <si>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</si>
  <si>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</si>
  <si>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</si>
  <si>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</si>
  <si>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</si>
  <si>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</si>
  <si>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</si>
  <si>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</si>
  <si>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</si>
  <si>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</si>
  <si>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</si>
  <si>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</si>
  <si>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</si>
  <si>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</si>
  <si>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</si>
  <si>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</si>
  <si>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</si>
  <si>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</si>
  <si>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</si>
  <si>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</si>
  <si>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</si>
  <si>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</si>
  <si>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</si>
  <si>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</si>
  <si>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</si>
  <si>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</si>
  <si>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</si>
  <si>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</si>
  <si>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</si>
  <si>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</si>
  <si>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</si>
  <si>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</si>
  <si>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</si>
  <si>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</si>
  <si>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</si>
  <si>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</si>
  <si>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</si>
  <si>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</si>
  <si>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</si>
  <si>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</si>
  <si>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</si>
  <si>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</si>
  <si>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</si>
  <si>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</si>
  <si>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</si>
  <si>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</si>
  <si>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</si>
  <si>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</si>
  <si>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</si>
  <si>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</si>
  <si>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</si>
  <si>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</si>
  <si>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</si>
  <si>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</si>
  <si>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</si>
  <si>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</si>
  <si>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</si>
  <si>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</si>
  <si>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</si>
  <si>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</si>
  <si>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</si>
  <si>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</si>
  <si>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</si>
  <si>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</si>
  <si>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</si>
  <si>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</si>
  <si>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</si>
  <si>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</si>
  <si>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</si>
  <si>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</si>
  <si>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</si>
  <si>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</si>
  <si>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</si>
  <si>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</si>
  <si>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</si>
  <si>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</si>
  <si>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</si>
  <si>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</si>
  <si>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</si>
  <si>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</si>
  <si>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</si>
  <si>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</si>
  <si>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</si>
  <si>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</si>
  <si>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</si>
  <si>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</si>
  <si>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</si>
  <si>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</si>
  <si>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</si>
  <si>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</si>
  <si>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</si>
  <si>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</si>
  <si>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</si>
  <si>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</si>
  <si>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</si>
  <si>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</si>
  <si>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</si>
  <si>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</si>
  <si>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</si>
  <si>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</si>
  <si>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</si>
  <si>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</si>
  <si>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</si>
  <si>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</si>
  <si>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</si>
  <si>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</si>
  <si>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</si>
  <si>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</si>
  <si>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</si>
  <si>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</si>
  <si>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</si>
  <si>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</si>
  <si>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</si>
  <si>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</si>
  <si>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</si>
  <si>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</si>
  <si>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</si>
  <si>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</si>
  <si>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</si>
  <si>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</si>
  <si>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</si>
  <si>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</si>
  <si>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</si>
  <si>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</si>
  <si>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</si>
  <si>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</si>
  <si>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</si>
  <si>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</si>
  <si>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</si>
  <si>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</si>
  <si>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</si>
  <si>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</si>
  <si>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</si>
  <si>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</si>
  <si>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</si>
  <si>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</si>
  <si>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</si>
  <si>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</si>
  <si>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</si>
  <si>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</si>
  <si>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</si>
  <si>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</si>
  <si>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</si>
  <si>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</si>
  <si>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</si>
  <si>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</si>
  <si>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</si>
  <si>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</si>
  <si>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</si>
  <si>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</si>
  <si>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</si>
  <si>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</si>
  <si>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</si>
  <si>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</si>
  <si>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</si>
  <si>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</si>
  <si>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</si>
  <si>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</si>
  <si>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</si>
  <si>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</si>
  <si>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</si>
  <si>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</si>
  <si>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</si>
  <si>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</si>
  <si>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</si>
  <si>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</si>
  <si>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</si>
  <si>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</si>
  <si>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</si>
  <si>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</si>
  <si>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</si>
  <si>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</si>
  <si>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</si>
  <si>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</si>
  <si>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</si>
  <si>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</si>
  <si>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</si>
  <si>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</si>
  <si>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</si>
  <si>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</si>
  <si>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</si>
  <si>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</si>
  <si>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</si>
  <si>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</si>
  <si>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</si>
  <si>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</si>
  <si>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</si>
  <si>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</si>
  <si>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</si>
  <si>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</si>
  <si>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</si>
  <si>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</si>
  <si>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</si>
  <si>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</si>
  <si>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</si>
  <si>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</si>
  <si>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</si>
  <si>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</si>
  <si>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</si>
  <si>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</si>
  <si>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</si>
  <si>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</si>
  <si>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</si>
  <si>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</si>
  <si>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</si>
  <si>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</si>
  <si>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</si>
  <si>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</si>
  <si>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</si>
  <si>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</si>
  <si>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</si>
  <si>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</si>
  <si>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</si>
  <si>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</si>
  <si>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</si>
  <si>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</si>
  <si>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</si>
  <si>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</si>
  <si>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</si>
  <si>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</si>
  <si>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</si>
  <si>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</si>
  <si>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</si>
  <si>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</si>
  <si>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</si>
  <si>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</si>
  <si>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</si>
  <si>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</si>
  <si>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</si>
  <si>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</si>
  <si>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</si>
  <si>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</si>
  <si>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</si>
  <si>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</si>
  <si>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</si>
  <si>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</si>
  <si>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</si>
  <si>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</si>
  <si>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</si>
  <si>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</si>
  <si>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</si>
  <si>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</si>
  <si>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</si>
  <si>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</si>
  <si>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</si>
  <si>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</si>
  <si>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</si>
  <si>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</si>
  <si>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</si>
  <si>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</si>
  <si>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</si>
  <si>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</si>
  <si>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</si>
  <si>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</si>
  <si>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</si>
  <si>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</si>
  <si>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</si>
  <si>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</si>
  <si>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</si>
  <si>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</si>
  <si>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</si>
  <si>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</si>
  <si>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</si>
  <si>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</si>
  <si>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</si>
  <si>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</si>
  <si>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</si>
  <si>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</si>
  <si>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</si>
  <si>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</si>
  <si>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</si>
  <si>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</si>
  <si>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</si>
  <si>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</si>
  <si>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</si>
  <si>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</si>
  <si>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</si>
  <si>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</si>
  <si>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</si>
  <si>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</si>
  <si>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</si>
  <si>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</si>
  <si>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</si>
  <si>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</si>
  <si>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</si>
  <si>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</si>
  <si>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</si>
  <si>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</si>
  <si>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</si>
  <si>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</si>
  <si>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</si>
  <si>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</si>
  <si>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</si>
  <si>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</si>
  <si>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</si>
  <si>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</si>
  <si>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</si>
  <si>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</si>
  <si>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</si>
  <si>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</si>
  <si>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</si>
  <si>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</si>
  <si>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</si>
  <si>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</si>
  <si>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</si>
  <si>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</si>
  <si>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</si>
  <si>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</si>
  <si>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</si>
  <si>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</si>
  <si>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</si>
  <si>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</si>
  <si>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</si>
  <si>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</si>
  <si>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</si>
  <si>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</si>
  <si>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</si>
  <si>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</si>
  <si>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</si>
  <si>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</si>
  <si>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</si>
  <si>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</si>
  <si>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</si>
  <si>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</si>
  <si>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</si>
  <si>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</si>
  <si>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</si>
  <si>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</si>
  <si>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</si>
  <si>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</si>
  <si>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</si>
  <si>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</si>
  <si>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</si>
  <si>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</si>
  <si>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</si>
  <si>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</si>
  <si>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</si>
  <si>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</si>
  <si>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</si>
  <si>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</si>
  <si>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</si>
  <si>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</si>
  <si>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</si>
  <si>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</si>
  <si>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</si>
  <si>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</si>
  <si>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</si>
  <si>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</si>
  <si>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</si>
  <si>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</si>
  <si>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</si>
  <si>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</si>
  <si>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</si>
  <si>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</si>
  <si>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</si>
  <si>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</si>
  <si>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</si>
  <si>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</si>
  <si>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</si>
  <si>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</si>
  <si>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</si>
  <si>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</si>
  <si>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</si>
  <si>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</si>
  <si>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</si>
  <si>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</si>
  <si>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</si>
  <si>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</si>
  <si>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</si>
  <si>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</si>
  <si>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</si>
  <si>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</si>
  <si>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</si>
  <si>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</si>
  <si>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</si>
  <si>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</si>
  <si>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</si>
  <si>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</si>
  <si>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</si>
  <si>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</si>
  <si>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</si>
  <si>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</si>
  <si>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</si>
  <si>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</si>
  <si>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</si>
  <si>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</si>
  <si>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</si>
  <si>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</si>
  <si>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</si>
  <si>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</si>
  <si>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</si>
  <si>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</si>
  <si>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</si>
  <si>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</si>
  <si>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</si>
  <si>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</si>
  <si>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</si>
  <si>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</si>
  <si>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</si>
  <si>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</si>
  <si>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</si>
  <si>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</si>
  <si>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</si>
  <si>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</si>
  <si>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</si>
  <si>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</si>
  <si>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</si>
  <si>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</si>
  <si>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</si>
  <si>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</si>
  <si>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</si>
  <si>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</si>
  <si>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</si>
  <si>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</si>
  <si>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</si>
  <si>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</si>
  <si>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</si>
  <si>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</si>
  <si>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</si>
  <si>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</si>
  <si>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</si>
  <si>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</si>
  <si>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</si>
  <si>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</si>
  <si>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</si>
  <si>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</si>
  <si>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</si>
  <si>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</si>
  <si>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</si>
  <si>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</si>
  <si>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</si>
  <si>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</si>
  <si>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</si>
  <si>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</si>
  <si>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</si>
  <si>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</si>
  <si>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</si>
  <si>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</si>
  <si>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</si>
  <si>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</si>
  <si>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</si>
  <si>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</si>
  <si>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</si>
  <si>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</si>
  <si>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</si>
  <si>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</si>
  <si>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</si>
  <si>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</si>
  <si>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</si>
  <si>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</si>
  <si>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</si>
  <si>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</si>
  <si>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</si>
  <si>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</si>
  <si>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</si>
  <si>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</si>
  <si>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</si>
  <si>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</si>
  <si>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</si>
  <si>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</si>
  <si>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</si>
  <si>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</si>
  <si>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</si>
  <si>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</si>
  <si>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</si>
  <si>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</si>
  <si>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</si>
  <si>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</si>
  <si>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</si>
  <si>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</si>
  <si>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</si>
  <si>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</si>
  <si>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</si>
  <si>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</si>
  <si>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</si>
  <si>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</si>
  <si>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</si>
  <si>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</si>
  <si>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</si>
  <si>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</si>
  <si>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</si>
  <si>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</si>
  <si>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</si>
  <si>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</si>
  <si>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</si>
  <si>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</si>
  <si>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</si>
  <si>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</si>
  <si>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</si>
  <si>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</si>
  <si>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</si>
  <si>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</si>
  <si>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</si>
  <si>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</si>
  <si>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</si>
  <si>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</si>
  <si>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</si>
  <si>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</si>
  <si>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</si>
  <si>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</si>
  <si>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</si>
  <si>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</si>
  <si>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</si>
  <si>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</si>
  <si>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</si>
  <si>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</si>
  <si>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</si>
  <si>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</si>
  <si>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</si>
  <si>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</si>
  <si>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</si>
  <si>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</si>
  <si>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</si>
  <si>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</si>
  <si>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</si>
  <si>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</si>
  <si>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</si>
  <si>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</si>
  <si>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</si>
  <si>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</si>
  <si>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</si>
  <si>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</si>
  <si>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</si>
  <si>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</si>
  <si>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</si>
  <si>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</si>
  <si>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</si>
  <si>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</si>
  <si>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</si>
  <si>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</si>
  <si>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</si>
  <si>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</si>
  <si>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</si>
  <si>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</si>
  <si>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</si>
  <si>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</si>
  <si>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</si>
  <si>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</si>
  <si>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</si>
  <si>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</si>
  <si>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</si>
  <si>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</si>
  <si>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</si>
  <si>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</si>
  <si>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</si>
  <si>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</si>
  <si>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</si>
  <si>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</si>
  <si>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</si>
  <si>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</si>
  <si>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</si>
  <si>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</si>
  <si>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</si>
  <si>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</si>
  <si>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</si>
  <si>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</si>
  <si>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</si>
  <si>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</si>
  <si>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</si>
  <si>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</si>
  <si>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</si>
  <si>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</si>
  <si>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</si>
  <si>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</si>
  <si>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</si>
  <si>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</si>
  <si>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</si>
  <si>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</si>
  <si>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</si>
  <si>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</si>
  <si>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</si>
  <si>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</si>
  <si>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</si>
  <si>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</si>
  <si>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</si>
  <si>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</si>
  <si>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</si>
  <si>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</si>
  <si>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</si>
  <si>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</si>
  <si>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</si>
  <si>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</si>
  <si>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</si>
  <si>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</si>
  <si>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</si>
  <si>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</si>
  <si>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</si>
  <si>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</si>
  <si>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</si>
  <si>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</si>
  <si>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</si>
  <si>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</si>
  <si>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</si>
  <si>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</si>
  <si>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</si>
  <si>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</si>
  <si>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</si>
  <si>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</si>
  <si>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</si>
  <si>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</si>
  <si>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</si>
  <si>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</si>
  <si>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</si>
  <si>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</si>
  <si>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</si>
  <si>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</si>
  <si>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</si>
  <si>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</si>
  <si>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</si>
  <si>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</si>
  <si>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</si>
  <si>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</si>
  <si>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</si>
  <si>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</si>
  <si>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</si>
  <si>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</si>
  <si>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</si>
  <si>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</si>
  <si>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</si>
  <si>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</si>
  <si>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</si>
  <si>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</si>
  <si>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</si>
  <si>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</si>
  <si>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</si>
  <si>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</si>
  <si>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</si>
  <si>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</si>
  <si>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</si>
  <si>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</si>
  <si>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</si>
  <si>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</si>
  <si>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</si>
  <si>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</si>
  <si>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</si>
  <si>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</si>
  <si>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</si>
  <si>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</si>
  <si>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</si>
  <si>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</si>
  <si>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</si>
  <si>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</si>
  <si>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</si>
  <si>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</si>
  <si>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</si>
  <si>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</si>
  <si>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</si>
  <si>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</si>
  <si>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</si>
  <si>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</si>
  <si>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</si>
  <si>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</si>
  <si>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</si>
  <si>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</si>
  <si>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</si>
  <si>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</si>
  <si>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</si>
  <si>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</si>
  <si>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</si>
  <si>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</si>
  <si>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</si>
  <si>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</si>
  <si>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</si>
  <si>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</si>
  <si>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</si>
  <si>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</si>
  <si>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</si>
  <si>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</si>
  <si>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</si>
  <si>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</si>
  <si>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</si>
  <si>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</si>
  <si>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</si>
  <si>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</si>
  <si>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</si>
  <si>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</si>
  <si>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</si>
  <si>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</si>
  <si>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</si>
  <si>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</si>
  <si>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</si>
  <si>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</si>
  <si>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</si>
  <si>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</si>
  <si>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</si>
  <si>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</si>
  <si>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</si>
  <si>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</si>
  <si>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</si>
  <si>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</si>
  <si>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</si>
  <si>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</si>
  <si>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</si>
  <si>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</si>
  <si>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</si>
  <si>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</si>
  <si>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</si>
  <si>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</si>
  <si>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</si>
  <si>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</si>
  <si>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</si>
  <si>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</si>
  <si>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</si>
  <si>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</si>
  <si>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</si>
  <si>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</si>
  <si>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</si>
  <si>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</si>
  <si>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</si>
  <si>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</si>
  <si>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</si>
  <si>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</si>
  <si>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</si>
  <si>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</si>
  <si>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</si>
  <si>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</si>
  <si>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</si>
  <si>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</si>
  <si>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</si>
  <si>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</si>
  <si>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</si>
  <si>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</si>
  <si>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</si>
  <si>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</si>
  <si>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</si>
  <si>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</si>
  <si>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</si>
  <si>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</si>
  <si>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</si>
  <si>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</si>
  <si>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</si>
  <si>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</si>
  <si>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</si>
  <si>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</si>
  <si>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</si>
  <si>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</si>
  <si>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</si>
  <si>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</si>
  <si>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</si>
  <si>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</si>
  <si>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</si>
  <si>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</si>
  <si>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</si>
  <si>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</si>
  <si>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</si>
  <si>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</si>
  <si>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</si>
  <si>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</si>
  <si>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</si>
  <si>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</si>
  <si>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</si>
  <si>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</si>
  <si>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</si>
  <si>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</si>
  <si>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</si>
  <si>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</si>
  <si>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</si>
  <si>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</si>
  <si>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</si>
  <si>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</si>
  <si>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</si>
  <si>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</si>
  <si>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</si>
  <si>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</si>
  <si>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</si>
  <si>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</si>
  <si>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</si>
  <si>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</si>
  <si>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</si>
  <si>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</si>
  <si>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</si>
  <si>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</si>
  <si>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</si>
  <si>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</si>
  <si>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</si>
  <si>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</si>
  <si>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</si>
  <si>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</si>
  <si>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</si>
  <si>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</si>
  <si>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</si>
  <si>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</si>
  <si>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</si>
  <si>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</si>
  <si>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</si>
  <si>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</si>
  <si>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</si>
  <si>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</si>
  <si>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</si>
  <si>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</si>
  <si>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</si>
  <si>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</si>
  <si>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</si>
  <si>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</si>
  <si>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</si>
  <si>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</si>
  <si>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</si>
  <si>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</si>
  <si>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</si>
  <si>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</si>
  <si>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</si>
  <si>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</si>
  <si>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</si>
  <si>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</si>
  <si>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</si>
  <si>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</si>
  <si>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</si>
  <si>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</si>
  <si>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</si>
  <si>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</si>
  <si>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</si>
  <si>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</si>
  <si>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</si>
  <si>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</si>
  <si>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</si>
  <si>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</si>
  <si>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</si>
  <si>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</si>
  <si>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</si>
  <si>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</si>
  <si>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</si>
  <si>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</si>
  <si>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</si>
  <si>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</si>
  <si>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</si>
  <si>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</si>
  <si>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</si>
  <si>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</si>
  <si>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</si>
  <si>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</si>
  <si>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</si>
  <si>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</si>
  <si>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</si>
  <si>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</si>
  <si>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</si>
  <si>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</si>
  <si>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</si>
  <si>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</si>
  <si>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</si>
  <si>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</si>
  <si>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</si>
  <si>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</si>
  <si>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</si>
  <si>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</si>
  <si>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</si>
  <si>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</si>
  <si>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</si>
  <si>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</si>
  <si>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</si>
  <si>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</si>
  <si>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</si>
  <si>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</si>
  <si>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</si>
  <si>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</si>
  <si>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</si>
  <si>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</si>
  <si>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</si>
  <si>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</si>
  <si>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</si>
  <si>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</si>
  <si>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</si>
  <si>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</si>
  <si>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</si>
  <si>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</si>
  <si>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</si>
  <si>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</si>
  <si>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</si>
  <si>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</si>
  <si>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</si>
  <si>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</si>
  <si>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</si>
  <si>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</si>
  <si>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</si>
  <si>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</si>
  <si>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</si>
  <si>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</si>
  <si>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</si>
  <si>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</si>
  <si>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</si>
  <si>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</si>
  <si>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</si>
  <si>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</si>
  <si>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</si>
  <si>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</si>
  <si>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</si>
  <si>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</si>
  <si>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</si>
  <si>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</si>
  <si>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</si>
  <si>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</si>
  <si>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</si>
  <si>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</si>
  <si>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</si>
  <si>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</si>
  <si>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</si>
  <si>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</si>
  <si>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</si>
  <si>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</si>
  <si>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</si>
  <si>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</si>
  <si>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</si>
  <si>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</si>
  <si>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</si>
  <si>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</si>
  <si>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</si>
  <si>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</si>
  <si>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</si>
  <si>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</si>
  <si>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</si>
  <si>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</si>
  <si>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</si>
  <si>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</si>
  <si>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</si>
  <si>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</si>
  <si>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</si>
  <si>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</si>
  <si>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</si>
  <si>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</si>
  <si>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</si>
  <si>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</si>
  <si>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</si>
  <si>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</si>
  <si>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</si>
  <si>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</si>
  <si>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</si>
  <si>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</si>
  <si>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</si>
  <si>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</si>
  <si>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</si>
  <si>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</si>
  <si>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</si>
  <si>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</si>
  <si>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</si>
  <si>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</si>
  <si>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</si>
  <si>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</si>
  <si>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</si>
  <si>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</si>
  <si>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</si>
  <si>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</si>
  <si>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</si>
  <si>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</si>
  <si>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</si>
  <si>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</si>
  <si>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</si>
  <si>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</si>
  <si>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</si>
  <si>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</si>
  <si>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</si>
  <si>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</si>
  <si>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</si>
  <si>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</si>
  <si>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</si>
  <si>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</si>
  <si>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</si>
  <si>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</si>
  <si>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</si>
  <si>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</si>
  <si>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</si>
  <si>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</si>
  <si>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</si>
  <si>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</si>
  <si>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</si>
  <si>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</si>
  <si>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</si>
  <si>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</si>
  <si>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</si>
  <si>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</si>
  <si>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</si>
  <si>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</si>
  <si>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</si>
  <si>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</si>
  <si>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</si>
  <si>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</si>
  <si>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</si>
  <si>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</si>
  <si>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</si>
  <si>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</si>
  <si>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</si>
  <si>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</si>
  <si>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</si>
  <si>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</si>
  <si>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</si>
  <si>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</si>
  <si>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</si>
  <si>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</si>
  <si>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</si>
  <si>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</si>
  <si>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</si>
  <si>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</si>
  <si>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</si>
  <si>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</si>
  <si>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</si>
  <si>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</si>
  <si>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</si>
  <si>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</si>
  <si>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</si>
  <si>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</si>
  <si>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</si>
  <si>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</si>
  <si>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</si>
  <si>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</si>
  <si>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</si>
  <si>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</si>
  <si>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</si>
  <si>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</si>
  <si>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</si>
  <si>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</si>
  <si>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</si>
  <si>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</si>
  <si>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</si>
  <si>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</si>
  <si>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</si>
  <si>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</si>
  <si>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</si>
  <si>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</si>
  <si>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</si>
  <si>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</si>
  <si>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</si>
  <si>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</si>
  <si>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</si>
  <si>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</si>
  <si>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</si>
  <si>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</si>
  <si>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</si>
  <si>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</si>
  <si>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</si>
  <si>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</si>
  <si>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</si>
  <si>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</si>
  <si>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</si>
  <si>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</si>
  <si>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</si>
  <si>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</si>
  <si>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</si>
  <si>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</si>
  <si>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</si>
  <si>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</si>
  <si>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</si>
  <si>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</si>
  <si>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</si>
  <si>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</si>
  <si>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</si>
  <si>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</si>
  <si>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</si>
  <si>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</si>
  <si>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</si>
  <si>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</si>
  <si>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</si>
  <si>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</si>
  <si>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</si>
  <si>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</si>
  <si>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</si>
  <si>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</si>
  <si>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</si>
  <si>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</si>
  <si>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</si>
  <si>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</si>
  <si>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</si>
  <si>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</si>
  <si>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</si>
  <si>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</si>
  <si>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</si>
  <si>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</si>
  <si>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</si>
  <si>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</si>
  <si>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</si>
  <si>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</si>
  <si>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</si>
  <si>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</si>
  <si>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</si>
  <si>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</si>
  <si>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</si>
  <si>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</si>
  <si>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</si>
  <si>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</si>
  <si>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</si>
  <si>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</si>
  <si>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</si>
  <si>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</si>
  <si>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</si>
  <si>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</si>
  <si>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</si>
  <si>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</si>
  <si>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</si>
  <si>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</si>
  <si>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</si>
  <si>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</si>
  <si>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</si>
  <si>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</si>
  <si>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</si>
  <si>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</si>
  <si>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</si>
  <si>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</si>
  <si>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</si>
  <si>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</si>
  <si>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</si>
  <si>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</si>
  <si>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</si>
  <si>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</si>
  <si>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</si>
  <si>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</si>
  <si>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</si>
  <si>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</si>
  <si>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</si>
  <si>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</si>
  <si>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</si>
  <si>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</si>
  <si>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</si>
  <si>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</si>
  <si>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</si>
  <si>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</si>
  <si>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</si>
  <si>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</si>
  <si>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</si>
  <si>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</si>
  <si>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</si>
  <si>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</si>
  <si>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</si>
  <si>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</si>
  <si>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</si>
  <si>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</si>
  <si>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</si>
  <si>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</si>
  <si>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</si>
  <si>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</si>
  <si>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</si>
  <si>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</si>
  <si>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</si>
  <si>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</si>
  <si>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</si>
  <si>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</si>
  <si>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</si>
  <si>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</si>
  <si>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</si>
  <si>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</si>
  <si>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</si>
  <si>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</si>
  <si>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</si>
  <si>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</si>
  <si>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</si>
  <si>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</si>
  <si>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</si>
  <si>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</si>
  <si>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</si>
  <si>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</si>
  <si>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</si>
  <si>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</si>
  <si>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</si>
  <si>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</si>
  <si>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</si>
  <si>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</si>
  <si>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</si>
  <si>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</si>
  <si>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</si>
  <si>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</si>
  <si>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</si>
  <si>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</si>
  <si>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</si>
  <si>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</si>
  <si>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</si>
  <si>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</si>
  <si>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</si>
  <si>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</si>
  <si>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</si>
  <si>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</si>
  <si>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</si>
  <si>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</si>
  <si>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</si>
  <si>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</si>
  <si>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</si>
  <si>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</si>
  <si>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</si>
  <si>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</si>
  <si>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</si>
  <si>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</si>
  <si>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</si>
  <si>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</si>
  <si>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</si>
  <si>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</si>
  <si>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</si>
  <si>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</si>
  <si>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</si>
  <si>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</si>
  <si>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</si>
  <si>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</si>
  <si>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</si>
  <si>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</si>
  <si>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</si>
  <si>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</si>
  <si>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</si>
  <si>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</si>
  <si>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</si>
  <si>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</si>
  <si>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</si>
  <si>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</si>
  <si>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</si>
  <si>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</si>
  <si>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</si>
  <si>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</si>
  <si>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</si>
  <si>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</si>
  <si>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</si>
  <si>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</si>
  <si>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</si>
  <si>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</si>
  <si>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</si>
  <si>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</si>
  <si>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</si>
  <si>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</si>
  <si>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</si>
  <si>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</si>
  <si>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</si>
  <si>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</si>
  <si>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</si>
  <si>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</si>
  <si>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</si>
  <si>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</si>
  <si>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</si>
  <si>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</si>
  <si>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</si>
  <si>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</si>
  <si>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</si>
  <si>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</si>
  <si>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</si>
  <si>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</si>
  <si>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</si>
  <si>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</si>
  <si>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</si>
  <si>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</si>
  <si>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</si>
  <si>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</si>
  <si>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</si>
  <si>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</si>
  <si>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</si>
  <si>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</si>
  <si>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</si>
  <si>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</si>
  <si>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</si>
  <si>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</si>
  <si>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</si>
  <si>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</si>
  <si>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</si>
  <si>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</si>
  <si>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</si>
  <si>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</si>
  <si>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</si>
  <si>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</si>
  <si>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</si>
  <si>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</si>
  <si>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</si>
  <si>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</si>
  <si>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</si>
  <si>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</si>
  <si>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</si>
  <si>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</si>
  <si>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</si>
  <si>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</si>
  <si>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</si>
  <si>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</si>
  <si>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</si>
  <si>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</si>
  <si>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</si>
  <si>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</si>
  <si>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</si>
  <si>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</si>
  <si>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</si>
  <si>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</si>
  <si>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</si>
  <si>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</si>
  <si>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</si>
  <si>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</si>
  <si>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</si>
  <si>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</si>
  <si>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</si>
  <si>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</si>
  <si>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</si>
  <si>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</si>
  <si>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</si>
  <si>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</si>
  <si>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</si>
  <si>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</si>
  <si>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</si>
  <si>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</si>
  <si>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</si>
  <si>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</si>
  <si>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</si>
  <si>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</si>
  <si>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</si>
  <si>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</si>
  <si>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</si>
  <si>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</si>
  <si>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</si>
  <si>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</si>
  <si>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</si>
  <si>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</si>
  <si>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</si>
  <si>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</si>
  <si>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</si>
  <si>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</si>
  <si>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</si>
  <si>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</si>
  <si>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</si>
  <si>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</si>
  <si>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</si>
  <si>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</si>
  <si>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</si>
  <si>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</si>
  <si>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</si>
  <si>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</si>
  <si>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</si>
  <si>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</si>
  <si>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</si>
  <si>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</si>
  <si>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</si>
  <si>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</si>
  <si>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</si>
  <si>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</si>
  <si>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</si>
  <si>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</si>
  <si>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</si>
  <si>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</si>
  <si>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</si>
  <si>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</si>
  <si>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</si>
  <si>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</si>
  <si>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</si>
  <si>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</si>
  <si>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</si>
  <si>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</si>
  <si>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</si>
  <si>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</si>
  <si>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</si>
  <si>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</si>
  <si>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</si>
  <si>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</si>
  <si>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</si>
  <si>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</si>
  <si>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</si>
  <si>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</si>
  <si>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</si>
  <si>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</si>
  <si>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</si>
  <si>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</si>
  <si>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</si>
  <si>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</si>
  <si>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</si>
  <si>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</si>
  <si>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</si>
  <si>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</si>
  <si>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</si>
  <si>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</si>
  <si>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</si>
  <si>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</si>
  <si>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</si>
  <si>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</si>
  <si>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</si>
  <si>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</si>
  <si>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</si>
  <si>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</si>
  <si>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</si>
  <si>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</si>
  <si>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</si>
  <si>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</si>
  <si>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</si>
  <si>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</si>
  <si>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</si>
  <si>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</si>
  <si>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</si>
  <si>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</si>
  <si>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</si>
  <si>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</si>
  <si>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</si>
  <si>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</si>
  <si>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</si>
  <si>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</si>
  <si>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</si>
  <si>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</si>
  <si>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</si>
  <si>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</si>
  <si>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</si>
  <si>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</si>
  <si>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</si>
  <si>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</si>
  <si>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</si>
  <si>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</si>
  <si>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</si>
  <si>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</si>
  <si>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</si>
  <si>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</si>
  <si>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</si>
  <si>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</si>
  <si>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</si>
  <si>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</si>
  <si>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</si>
  <si>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</si>
  <si>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</si>
  <si>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</si>
  <si>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</si>
  <si>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</si>
  <si>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</si>
  <si>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</si>
  <si>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</si>
  <si>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</si>
  <si>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</si>
  <si>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</si>
  <si>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</si>
  <si>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</si>
  <si>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</si>
  <si>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</si>
  <si>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</si>
  <si>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</si>
  <si>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</si>
  <si>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</si>
  <si>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</si>
  <si>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</si>
  <si>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</si>
  <si>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</si>
  <si>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</si>
  <si>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</si>
  <si>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</si>
  <si>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</si>
  <si>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</si>
  <si>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</si>
  <si>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</si>
  <si>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</si>
  <si>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</si>
  <si>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</si>
  <si>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</si>
  <si>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</si>
  <si>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</si>
  <si>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</si>
  <si>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</si>
  <si>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</si>
  <si>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</si>
  <si>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</si>
  <si>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</si>
  <si>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</si>
  <si>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</si>
  <si>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</si>
  <si>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</si>
  <si>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</si>
  <si>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</si>
  <si>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</si>
  <si>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</si>
  <si>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</si>
  <si>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</si>
  <si>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</si>
  <si>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</si>
  <si>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</si>
  <si>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</si>
  <si>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</si>
  <si>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</si>
  <si>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</si>
  <si>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</si>
  <si>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</si>
  <si>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</si>
  <si>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</si>
  <si>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</si>
  <si>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</si>
  <si>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</si>
  <si>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</si>
  <si>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</si>
  <si>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</si>
  <si>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</si>
  <si>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</si>
  <si>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</si>
  <si>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</si>
  <si>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</si>
  <si>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</si>
  <si>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</si>
  <si>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</si>
  <si>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</si>
  <si>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</si>
  <si>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</si>
  <si>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</si>
  <si>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</si>
  <si>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</si>
  <si>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</si>
  <si>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</si>
  <si>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</si>
  <si>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</si>
  <si>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</si>
  <si>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</si>
  <si>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</si>
  <si>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</si>
  <si>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</si>
  <si>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</si>
  <si>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</si>
  <si>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</si>
  <si>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</si>
  <si>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</si>
  <si>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</si>
  <si>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</si>
  <si>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</si>
  <si>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</si>
  <si>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</si>
  <si>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</si>
  <si>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</si>
  <si>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</si>
  <si>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</si>
  <si>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</si>
  <si>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</si>
  <si>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</si>
  <si>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</si>
  <si>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</si>
  <si>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</si>
  <si>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</si>
  <si>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</si>
  <si>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</si>
  <si>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</si>
  <si>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</si>
  <si>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</si>
  <si>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</si>
  <si>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</si>
  <si>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</si>
  <si>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</si>
  <si>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</si>
  <si>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</si>
  <si>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</si>
  <si>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</si>
  <si>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</si>
  <si>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</si>
  <si>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</si>
  <si>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</si>
  <si>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</si>
  <si>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</si>
  <si>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</si>
  <si>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</si>
  <si>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</si>
  <si>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</si>
  <si>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</si>
  <si>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</si>
  <si>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</si>
  <si>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</si>
  <si>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</si>
  <si>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</si>
  <si>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</si>
  <si>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</si>
  <si>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</si>
  <si>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</si>
  <si>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</si>
  <si>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</si>
  <si>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</si>
  <si>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</si>
  <si>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</si>
  <si>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</si>
  <si>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</si>
  <si>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</si>
  <si>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</si>
  <si>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</si>
  <si>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</si>
  <si>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</si>
  <si>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</si>
  <si>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</si>
  <si>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</si>
  <si>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</si>
  <si>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</si>
  <si>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</si>
  <si>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</si>
  <si>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</si>
  <si>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</si>
  <si>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</si>
  <si>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</si>
  <si>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</si>
  <si>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</si>
  <si>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</si>
  <si>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</si>
  <si>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</si>
  <si>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</si>
  <si>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</si>
  <si>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</si>
  <si>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</si>
  <si>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</si>
  <si>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</si>
  <si>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</si>
  <si>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</si>
  <si>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</si>
  <si>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</si>
  <si>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</si>
  <si>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</si>
  <si>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</si>
  <si>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</si>
  <si>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</si>
  <si>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</si>
  <si>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</si>
  <si>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</si>
  <si>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</si>
  <si>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</si>
  <si>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</si>
  <si>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</si>
  <si>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</si>
  <si>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</si>
  <si>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</si>
  <si>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</si>
  <si>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</si>
  <si>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</si>
  <si>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</si>
  <si>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</si>
  <si>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</si>
  <si>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</si>
  <si>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</si>
  <si>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</si>
  <si>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</si>
  <si>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</si>
  <si>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</si>
  <si>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</si>
  <si>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</si>
  <si>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</si>
  <si>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</si>
  <si>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</si>
  <si>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</si>
  <si>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</si>
  <si>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</si>
  <si>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</si>
  <si>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</si>
  <si>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</si>
  <si>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</si>
  <si>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</si>
  <si>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</si>
  <si>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</si>
  <si>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</si>
  <si>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</si>
  <si>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</si>
  <si>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</si>
  <si>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</si>
  <si>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</si>
  <si>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</si>
  <si>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</si>
  <si>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</si>
  <si>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</si>
  <si>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</si>
  <si>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</si>
  <si>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</si>
  <si>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</si>
  <si>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</si>
  <si>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</si>
  <si>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</si>
  <si>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</si>
  <si>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</si>
  <si>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</si>
  <si>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</si>
  <si>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</si>
  <si>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</si>
  <si>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</si>
  <si>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</si>
  <si>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</si>
  <si>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</si>
  <si>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</si>
  <si>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</si>
  <si>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</si>
  <si>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</si>
  <si>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</si>
  <si>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</si>
  <si>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</si>
  <si>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</si>
  <si>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</si>
  <si>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</si>
  <si>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</si>
  <si>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</si>
  <si>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</si>
  <si>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</si>
  <si>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</si>
  <si>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</si>
  <si>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</si>
  <si>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</si>
  <si>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</si>
  <si>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</si>
  <si>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</si>
  <si>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</si>
  <si>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</si>
  <si>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</si>
  <si>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</si>
  <si>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</si>
  <si>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</si>
  <si>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</si>
  <si>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</si>
  <si>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</si>
  <si>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</si>
  <si>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</si>
  <si>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</si>
  <si>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</si>
  <si>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</si>
  <si>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</si>
  <si>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</si>
  <si>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</si>
  <si>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</si>
  <si>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</si>
  <si>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</si>
  <si>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</si>
  <si>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</si>
  <si>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</si>
  <si>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</si>
  <si>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</si>
  <si>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</si>
  <si>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</si>
  <si>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</si>
  <si>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</si>
  <si>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</si>
  <si>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</si>
  <si>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</si>
  <si>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</si>
  <si>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</si>
  <si>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</si>
  <si>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</si>
  <si>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</si>
  <si>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</si>
  <si>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</si>
  <si>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</si>
  <si>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</si>
  <si>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</si>
  <si>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</si>
  <si>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</si>
  <si>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</si>
  <si>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</si>
  <si>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</si>
  <si>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</si>
  <si>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</si>
  <si>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</si>
  <si>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</si>
  <si>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</si>
  <si>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</si>
  <si>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</si>
  <si>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</si>
  <si>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</si>
  <si>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</si>
  <si>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</si>
  <si>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</si>
  <si>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</si>
  <si>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</si>
  <si>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</si>
  <si>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</si>
  <si>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</si>
  <si>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</si>
  <si>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</si>
  <si>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</si>
  <si>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</si>
  <si>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</si>
  <si>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</si>
  <si>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</si>
  <si>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</si>
  <si>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</si>
  <si>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</si>
  <si>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</si>
  <si>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</si>
  <si>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</si>
  <si>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</si>
  <si>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</si>
  <si>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</si>
  <si>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</si>
  <si>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</si>
  <si>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</si>
  <si>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</si>
  <si>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</si>
  <si>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</si>
  <si>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</si>
  <si>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</si>
  <si>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</si>
  <si>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</si>
  <si>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</si>
  <si>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</si>
  <si>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</si>
  <si>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</si>
  <si>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</si>
  <si>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</si>
  <si>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</si>
  <si>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</si>
  <si>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</si>
  <si>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</si>
  <si>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</si>
  <si>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</si>
  <si>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</si>
  <si>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</si>
  <si>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</si>
  <si>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</si>
  <si>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</si>
  <si>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</si>
  <si>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</si>
  <si>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</si>
  <si>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</si>
  <si>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</si>
  <si>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</si>
  <si>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</si>
  <si>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</si>
  <si>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</si>
  <si>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</si>
  <si>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</si>
  <si>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</si>
  <si>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</si>
  <si>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</si>
  <si>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</si>
  <si>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</si>
  <si>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</si>
  <si>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</si>
  <si>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</si>
  <si>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</si>
  <si>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</si>
  <si>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</si>
  <si>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</si>
  <si>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</si>
  <si>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</si>
  <si>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</si>
  <si>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</si>
  <si>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</si>
  <si>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</si>
  <si>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</si>
  <si>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</si>
  <si>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</si>
  <si>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</si>
  <si>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</si>
  <si>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</si>
  <si>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</si>
  <si>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</si>
  <si>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</si>
  <si>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</si>
  <si>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</si>
  <si>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</si>
  <si>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</si>
  <si>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</si>
  <si>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</si>
  <si>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</si>
  <si>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</si>
  <si>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</si>
  <si>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</si>
  <si>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</si>
  <si>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</si>
  <si>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</si>
  <si>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</si>
  <si>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</si>
  <si>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</si>
  <si>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</si>
  <si>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</si>
  <si>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</si>
  <si>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</si>
  <si>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</si>
  <si>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</si>
  <si>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</si>
  <si>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</si>
  <si>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</si>
  <si>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</si>
  <si>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</si>
  <si>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</si>
  <si>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</si>
  <si>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</si>
  <si>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</si>
  <si>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</si>
  <si>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</si>
  <si>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</si>
  <si>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</si>
  <si>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</si>
  <si>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</si>
  <si>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</si>
  <si>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</si>
  <si>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</si>
  <si>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</si>
  <si>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</si>
  <si>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</si>
  <si>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</si>
  <si>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</si>
  <si>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</si>
  <si>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</si>
  <si>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</si>
  <si>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</si>
  <si>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</si>
  <si>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</si>
  <si>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</si>
  <si>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</si>
  <si>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</si>
  <si>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</si>
  <si>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</si>
  <si>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</si>
  <si>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</si>
  <si>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</si>
  <si>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</si>
  <si>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</si>
  <si>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</si>
  <si>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</si>
  <si>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</si>
  <si>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</si>
  <si>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</si>
  <si>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</si>
  <si>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</si>
  <si>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</si>
  <si>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</si>
  <si>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</si>
  <si>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</si>
  <si>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</si>
  <si>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</si>
  <si>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</si>
  <si>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</si>
  <si>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</si>
  <si>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</si>
  <si>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</si>
  <si>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</si>
  <si>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</si>
  <si>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</si>
  <si>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</si>
  <si>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</si>
  <si>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</si>
  <si>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</si>
  <si>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</si>
  <si>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</si>
  <si>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</si>
  <si>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</si>
  <si>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</si>
  <si>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</si>
  <si>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</si>
  <si>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</si>
  <si>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</si>
  <si>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</si>
  <si>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</si>
  <si>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</si>
  <si>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</si>
  <si>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</si>
  <si>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</si>
  <si>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</si>
  <si>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</si>
  <si>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</si>
  <si>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</si>
  <si>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</si>
  <si>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</si>
  <si>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</si>
  <si>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</si>
  <si>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</si>
  <si>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</si>
  <si>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</si>
  <si>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</si>
  <si>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</si>
  <si>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</si>
  <si>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</si>
  <si>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</si>
  <si>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</si>
  <si>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</si>
  <si>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</si>
  <si>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</si>
  <si>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</si>
  <si>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</si>
  <si>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</si>
  <si>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</si>
  <si>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</si>
  <si>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</si>
  <si>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</si>
  <si>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</si>
  <si>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</si>
  <si>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</si>
  <si>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</si>
  <si>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</si>
  <si>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</si>
  <si>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</si>
  <si>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</si>
  <si>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</si>
  <si>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</si>
  <si>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</si>
  <si>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</si>
  <si>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</si>
  <si>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</si>
  <si>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</si>
  <si>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</si>
  <si>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</si>
  <si>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</si>
  <si>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</si>
  <si>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</si>
  <si>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</si>
  <si>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</si>
  <si>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</si>
  <si>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</si>
  <si>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</si>
  <si>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</si>
  <si>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</si>
  <si>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</si>
  <si>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</si>
  <si>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</si>
  <si>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</si>
  <si>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</si>
  <si>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</si>
  <si>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</si>
  <si>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</si>
  <si>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</si>
  <si>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</si>
  <si>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</si>
  <si>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</si>
  <si>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</si>
  <si>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</si>
  <si>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</si>
  <si>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</si>
  <si>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</si>
  <si>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</si>
  <si>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</si>
  <si>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</si>
  <si>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</si>
  <si>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</si>
  <si>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</si>
  <si>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</si>
  <si>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</si>
  <si>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</si>
  <si>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</si>
  <si>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</si>
  <si>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</si>
  <si>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</si>
  <si>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</si>
  <si>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</si>
  <si>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</si>
  <si>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</si>
  <si>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</si>
  <si>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</si>
  <si>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</si>
  <si>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</si>
  <si>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</si>
  <si>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</si>
  <si>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</si>
  <si>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</si>
  <si>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</si>
  <si>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</si>
  <si>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</si>
  <si>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</si>
  <si>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</si>
  <si>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</si>
  <si>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</si>
  <si>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</si>
  <si>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</si>
  <si>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</si>
  <si>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</si>
  <si>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</si>
  <si>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</si>
  <si>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</si>
  <si>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</si>
  <si>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</si>
  <si>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</si>
  <si>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</si>
  <si>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</si>
  <si>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</si>
  <si>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</si>
  <si>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</si>
  <si>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</si>
  <si>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</si>
  <si>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</si>
  <si>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</si>
  <si>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</si>
  <si>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</si>
  <si>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</si>
  <si>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</si>
  <si>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</si>
  <si>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</si>
  <si>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</si>
  <si>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</si>
  <si>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</si>
  <si>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</si>
  <si>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</si>
  <si>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</si>
  <si>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</si>
  <si>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</si>
  <si>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</si>
  <si>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</si>
  <si>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</si>
  <si>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</si>
  <si>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</si>
  <si>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</si>
  <si>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</si>
  <si>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</si>
  <si>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</si>
  <si>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</si>
  <si>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</si>
  <si>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</si>
  <si>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</si>
  <si>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</si>
  <si>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</si>
  <si>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</si>
  <si>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</si>
  <si>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</si>
  <si>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</si>
  <si>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</si>
  <si>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</si>
  <si>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</si>
  <si>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</si>
  <si>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</si>
  <si>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</si>
  <si>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</si>
  <si>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</si>
  <si>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</si>
  <si>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</si>
  <si>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</si>
  <si>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</si>
  <si>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</si>
  <si>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</si>
  <si>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</si>
  <si>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</si>
  <si>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</si>
  <si>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</si>
  <si>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</si>
  <si>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</si>
  <si>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</si>
  <si>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</si>
  <si>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</si>
  <si>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</si>
  <si>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</si>
  <si>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</si>
  <si>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</si>
  <si>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</si>
  <si>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</si>
  <si>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</si>
  <si>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</si>
  <si>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</si>
  <si>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</si>
  <si>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</si>
  <si>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</si>
  <si>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</si>
  <si>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</si>
  <si>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</si>
  <si>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</si>
  <si>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</si>
  <si>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</si>
  <si>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</si>
  <si>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</si>
  <si>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</si>
  <si>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</si>
  <si>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</si>
  <si>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</si>
  <si>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</si>
  <si>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</si>
  <si>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</si>
  <si>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</si>
  <si>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</si>
  <si>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</si>
  <si>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</si>
  <si>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</si>
  <si>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</si>
  <si>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</si>
  <si>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</si>
  <si>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</si>
  <si>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</si>
  <si>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</si>
  <si>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</si>
  <si>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</si>
  <si>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</si>
  <si>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</si>
  <si>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</si>
  <si>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</si>
  <si>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</si>
  <si>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</si>
  <si>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</si>
  <si>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</si>
  <si>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</si>
  <si>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</si>
  <si>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</si>
  <si>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</si>
  <si>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</si>
  <si>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</si>
  <si>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</si>
  <si>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</si>
  <si>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</si>
  <si>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</si>
  <si>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</si>
  <si>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</si>
  <si>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</si>
  <si>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</si>
  <si>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</si>
  <si>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</si>
  <si>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</si>
  <si>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</si>
  <si>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</si>
  <si>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</si>
  <si>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</si>
  <si>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</si>
  <si>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</si>
  <si>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</si>
  <si>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</si>
  <si>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</si>
  <si>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</si>
  <si>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</si>
  <si>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</si>
  <si>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</si>
  <si>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</si>
  <si>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</si>
  <si>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</si>
  <si>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</si>
  <si>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</si>
  <si>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</si>
  <si>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</si>
  <si>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</si>
  <si>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</si>
  <si>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</si>
  <si>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</si>
  <si>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</si>
  <si>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</si>
  <si>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</si>
  <si>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</si>
  <si>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</si>
  <si>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</si>
  <si>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</si>
  <si>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</si>
  <si>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</si>
  <si>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</si>
  <si>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</si>
  <si>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</si>
  <si>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</si>
  <si>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</si>
  <si>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</si>
  <si>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</si>
  <si>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</si>
  <si>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</si>
  <si>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</si>
  <si>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</si>
  <si>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</si>
  <si>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</si>
  <si>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</si>
  <si>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</si>
  <si>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</si>
  <si>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</si>
  <si>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</si>
  <si>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</si>
  <si>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</si>
  <si>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</si>
  <si>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</si>
  <si>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</si>
  <si>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</si>
  <si>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</si>
  <si>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</si>
  <si>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</si>
  <si>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</si>
  <si>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</si>
  <si>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</si>
  <si>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</si>
  <si>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</si>
  <si>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</si>
  <si>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</si>
  <si>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</si>
  <si>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</si>
  <si>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</si>
  <si>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</si>
  <si>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</si>
  <si>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</si>
  <si>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</si>
  <si>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</si>
  <si>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</si>
  <si>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</si>
  <si>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</si>
  <si>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</si>
  <si>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</si>
  <si>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</si>
  <si>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</si>
  <si>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</si>
  <si>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</si>
  <si>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</si>
  <si>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</si>
  <si>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</si>
  <si>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</si>
  <si>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</si>
  <si>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</si>
  <si>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</si>
  <si>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</si>
  <si>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</si>
  <si>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</si>
  <si>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</si>
  <si>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</si>
  <si>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</si>
  <si>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</si>
  <si>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</si>
  <si>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</si>
  <si>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</si>
  <si>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</si>
  <si>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</si>
  <si>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</si>
  <si>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</si>
  <si>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</si>
  <si>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</si>
  <si>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</si>
  <si>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</si>
  <si>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</si>
  <si>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</si>
  <si>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</si>
  <si>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</si>
  <si>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</si>
  <si>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</si>
  <si>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</si>
  <si>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</si>
  <si>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</si>
  <si>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</si>
  <si>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</si>
  <si>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</si>
  <si>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</si>
  <si>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</si>
  <si>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</si>
  <si>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</si>
  <si>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</si>
  <si>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</si>
  <si>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</si>
  <si>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</si>
  <si>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</si>
  <si>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</si>
  <si>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</si>
  <si>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</si>
  <si>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</si>
  <si>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</si>
  <si>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</si>
  <si>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</si>
  <si>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</si>
  <si>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</si>
  <si>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</si>
  <si>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</si>
  <si>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</si>
  <si>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</si>
  <si>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</si>
  <si>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</si>
  <si>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</si>
  <si>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</si>
  <si>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</si>
  <si>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</si>
  <si>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</si>
  <si>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</si>
  <si>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</si>
  <si>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</si>
  <si>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</si>
  <si>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</si>
  <si>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</si>
  <si>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</si>
  <si>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</si>
  <si>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</si>
  <si>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</si>
  <si>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</si>
  <si>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</si>
  <si>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</si>
  <si>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</si>
  <si>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</si>
  <si>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</si>
  <si>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</si>
  <si>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</si>
  <si>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</si>
  <si>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</si>
  <si>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</si>
  <si>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</si>
  <si>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</si>
  <si>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</si>
  <si>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</si>
  <si>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</si>
  <si>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</si>
  <si>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</si>
  <si>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</si>
  <si>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</si>
  <si>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</si>
  <si>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</si>
  <si>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</si>
  <si>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</si>
  <si>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</si>
  <si>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</si>
  <si>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</si>
  <si>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</si>
  <si>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</si>
  <si>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</si>
  <si>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</si>
  <si>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</si>
  <si>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</si>
  <si>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</si>
  <si>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</si>
  <si>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</si>
  <si>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</si>
  <si>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</si>
  <si>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</si>
  <si>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</si>
  <si>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</si>
  <si>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</si>
  <si>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</si>
  <si>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</si>
  <si>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</si>
  <si>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</si>
  <si>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</si>
  <si>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</si>
  <si>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</si>
  <si>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</si>
  <si>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</si>
  <si>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</si>
  <si>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</si>
  <si>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</si>
  <si>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</si>
  <si>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</si>
  <si>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</si>
  <si>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</si>
  <si>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</si>
  <si>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</si>
  <si>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</si>
  <si>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</si>
  <si>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</si>
  <si>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</si>
  <si>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</si>
  <si>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</si>
  <si>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</si>
  <si>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</si>
  <si>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</si>
  <si>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</si>
  <si>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</si>
  <si>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</si>
  <si>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</si>
  <si>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</si>
  <si>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</si>
  <si>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</si>
  <si>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</si>
  <si>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</si>
  <si>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</si>
  <si>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</si>
  <si>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</si>
  <si>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</si>
  <si>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</si>
  <si>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</si>
  <si>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</si>
  <si>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</si>
  <si>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</si>
  <si>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</si>
  <si>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</si>
  <si>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</si>
  <si>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</si>
  <si>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</si>
  <si>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</si>
  <si>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</si>
  <si>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</si>
  <si>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</si>
  <si>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</si>
  <si>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</si>
  <si>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</si>
  <si>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</si>
  <si>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</si>
  <si>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</si>
  <si>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</si>
  <si>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</si>
  <si>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</si>
  <si>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</si>
  <si>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</si>
  <si>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</si>
  <si>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</si>
  <si>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</si>
  <si>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</si>
  <si>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</si>
  <si>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</si>
  <si>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</si>
  <si>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</si>
  <si>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</si>
  <si>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</si>
  <si>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</si>
  <si>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</si>
  <si>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</si>
  <si>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</si>
  <si>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</si>
  <si>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</si>
  <si>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</si>
  <si>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</si>
  <si>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</si>
  <si>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</si>
  <si>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</si>
  <si>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</si>
  <si>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</si>
  <si>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</si>
  <si>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</si>
  <si>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</si>
  <si>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</si>
  <si>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</si>
  <si>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</si>
  <si>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</si>
  <si>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</si>
  <si>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</si>
  <si>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</si>
  <si>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</si>
  <si>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</si>
  <si>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</si>
  <si>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</si>
  <si>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</si>
  <si>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</si>
  <si>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</si>
  <si>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</si>
  <si>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</si>
  <si>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</si>
  <si>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</si>
  <si>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</si>
  <si>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</si>
  <si>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</si>
  <si>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</si>
  <si>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</si>
  <si>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</si>
  <si>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</si>
  <si>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</si>
  <si>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</si>
  <si>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</si>
  <si>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</si>
  <si>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</si>
  <si>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</si>
  <si>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</si>
  <si>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</si>
  <si>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</si>
  <si>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</si>
  <si>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</si>
  <si>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</si>
  <si>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</si>
  <si>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</si>
  <si>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</si>
  <si>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</si>
  <si>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</si>
  <si>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</si>
  <si>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</si>
  <si>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</si>
  <si>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</si>
  <si>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</si>
  <si>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</si>
  <si>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</si>
  <si>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</si>
  <si>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</si>
  <si>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</si>
  <si>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</si>
  <si>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</si>
  <si>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</si>
  <si>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</si>
  <si>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</si>
  <si>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</si>
  <si>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</si>
  <si>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</si>
  <si>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</si>
  <si>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</si>
  <si>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</si>
  <si>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</si>
  <si>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</si>
  <si>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</si>
  <si>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</si>
  <si>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</si>
  <si>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</si>
  <si>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</si>
  <si>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</si>
  <si>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</si>
  <si>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</si>
  <si>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</si>
  <si>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</si>
  <si>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</si>
  <si>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</si>
  <si>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</si>
  <si>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</si>
  <si>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</si>
  <si>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</si>
  <si>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</si>
  <si>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</si>
  <si>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</si>
  <si>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</si>
  <si>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</si>
  <si>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</si>
  <si>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</si>
  <si>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</si>
  <si>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</si>
  <si>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</si>
  <si>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</si>
  <si>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</si>
  <si>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</si>
  <si>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</si>
  <si>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</si>
  <si>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</si>
  <si>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</si>
  <si>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</si>
  <si>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</si>
  <si>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</si>
  <si>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</si>
  <si>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</si>
  <si>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</si>
  <si>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</si>
  <si>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</si>
  <si>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</si>
  <si>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</si>
  <si>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</si>
  <si>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</si>
  <si>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</si>
  <si>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</si>
  <si>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</si>
  <si>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</si>
  <si>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</si>
  <si>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</si>
  <si>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</si>
  <si>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</si>
  <si>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</si>
  <si>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</si>
  <si>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</si>
  <si>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</si>
  <si>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</si>
  <si>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</si>
  <si>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</si>
  <si>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</si>
  <si>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</si>
  <si>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</si>
  <si>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</si>
  <si>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</si>
  <si>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</si>
  <si>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</si>
  <si>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</si>
  <si>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</si>
  <si>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</si>
  <si>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</si>
  <si>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</si>
  <si>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</si>
  <si>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</si>
  <si>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</si>
  <si>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</si>
  <si>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</si>
  <si>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</si>
  <si>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</si>
  <si>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</si>
  <si>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</si>
  <si>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</si>
  <si>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</si>
  <si>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</si>
  <si>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</si>
  <si>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</si>
  <si>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</si>
  <si>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</si>
  <si>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</si>
  <si>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</si>
  <si>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</si>
  <si>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</si>
  <si>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</si>
  <si>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</si>
  <si>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</si>
  <si>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</si>
  <si>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</si>
  <si>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</si>
  <si>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</si>
  <si>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</si>
  <si>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</si>
  <si>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</si>
  <si>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</si>
  <si>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</si>
  <si>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</si>
  <si>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</si>
  <si>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</si>
  <si>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</si>
  <si>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</si>
  <si>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</si>
  <si>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</si>
  <si>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</si>
  <si>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</si>
  <si>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</si>
  <si>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</si>
  <si>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</si>
  <si>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</si>
  <si>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</si>
  <si>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</si>
  <si>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</si>
  <si>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</si>
  <si>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</si>
  <si>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</si>
  <si>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</si>
  <si>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</si>
  <si>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</si>
  <si>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</si>
  <si>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</si>
  <si>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</si>
  <si>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</si>
  <si>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</si>
  <si>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</si>
  <si>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</si>
  <si>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</si>
  <si>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</si>
  <si>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</si>
  <si>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</si>
  <si>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</si>
  <si>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</si>
  <si>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</si>
  <si>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</si>
  <si>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</si>
  <si>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</si>
  <si>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</si>
  <si>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</si>
  <si>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</si>
  <si>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</si>
  <si>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</si>
  <si>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</si>
  <si>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</si>
  <si>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</si>
  <si>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</si>
  <si>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</si>
  <si>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</si>
  <si>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</si>
  <si>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</si>
  <si>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</si>
  <si>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</si>
  <si>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</si>
  <si>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</si>
  <si>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</si>
  <si>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</si>
  <si>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</si>
  <si>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</si>
  <si>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</si>
  <si>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</si>
  <si>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</si>
  <si>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</si>
  <si>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</si>
  <si>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</si>
  <si>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</si>
  <si>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</si>
  <si>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</si>
  <si>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</si>
  <si>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</si>
  <si>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</si>
  <si>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</si>
  <si>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</si>
  <si>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</si>
  <si>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</si>
  <si>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</si>
  <si>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</si>
  <si>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</si>
  <si>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</si>
  <si>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</si>
  <si>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</si>
  <si>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</si>
  <si>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</si>
  <si>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</si>
  <si>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</si>
  <si>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</si>
  <si>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</si>
  <si>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</si>
  <si>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</si>
  <si>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</si>
  <si>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</si>
  <si>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</si>
  <si>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</si>
  <si>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</si>
  <si>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</si>
  <si>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</si>
  <si>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</si>
  <si>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</si>
  <si>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</si>
  <si>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</si>
  <si>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</si>
  <si>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</si>
  <si>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</si>
  <si>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</si>
  <si>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</si>
  <si>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</si>
  <si>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</si>
  <si>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</si>
  <si>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</si>
  <si>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</si>
  <si>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</si>
  <si>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</si>
  <si>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</si>
  <si>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</si>
  <si>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</si>
  <si>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</si>
  <si>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</si>
  <si>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</si>
  <si>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</si>
  <si>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</si>
  <si>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</si>
  <si>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</si>
  <si>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</si>
  <si>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</si>
  <si>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</si>
  <si>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</si>
  <si>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</si>
  <si>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</si>
  <si>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</si>
  <si>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</si>
  <si>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</si>
  <si>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</si>
  <si>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</si>
  <si>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</si>
  <si>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</si>
  <si>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</si>
  <si>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</si>
  <si>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</si>
  <si>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</si>
  <si>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</si>
  <si>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</si>
  <si>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</si>
  <si>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</si>
  <si>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</si>
  <si>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</si>
  <si>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</si>
  <si>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</si>
  <si>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</si>
  <si>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</si>
  <si>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</si>
  <si>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</si>
  <si>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</si>
  <si>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</si>
  <si>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</si>
  <si>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</si>
  <si>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</si>
  <si>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</si>
  <si>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</si>
  <si>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</si>
  <si>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</si>
  <si>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</si>
  <si>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</si>
  <si>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</si>
  <si>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</si>
  <si>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</si>
  <si>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</si>
  <si>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</si>
  <si>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</si>
  <si>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</si>
  <si>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</si>
  <si>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</si>
  <si>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</si>
  <si>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</si>
  <si>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</si>
  <si>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</si>
  <si>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</si>
  <si>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</si>
  <si>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</si>
  <si>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</si>
  <si>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</si>
  <si>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</si>
  <si>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</si>
  <si>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</si>
  <si>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</si>
  <si>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</si>
  <si>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</si>
  <si>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</si>
  <si>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</si>
  <si>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</si>
  <si>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</si>
  <si>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</si>
  <si>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</si>
  <si>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</si>
  <si>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</si>
  <si>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</si>
  <si>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</si>
  <si>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</si>
  <si>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</si>
  <si>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</si>
  <si>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</si>
  <si>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</si>
  <si>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</si>
  <si>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</si>
  <si>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</si>
  <si>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</si>
  <si>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</si>
  <si>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</si>
  <si>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</si>
  <si>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</si>
  <si>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</si>
  <si>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</si>
  <si>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</si>
  <si>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</si>
  <si>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</si>
  <si>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</si>
  <si>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</si>
  <si>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</si>
  <si>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</si>
  <si>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</si>
  <si>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</si>
  <si>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</si>
  <si>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</si>
  <si>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</si>
  <si>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</si>
  <si>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</si>
  <si>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</si>
  <si>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</si>
  <si>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</si>
  <si>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</si>
  <si>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</si>
  <si>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</si>
  <si>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</si>
  <si>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</si>
  <si>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</si>
  <si>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</si>
  <si>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</si>
  <si>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</si>
  <si>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</si>
  <si>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</si>
  <si>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</si>
  <si>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</si>
  <si>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</si>
  <si>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</si>
  <si>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</si>
  <si>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</si>
  <si>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</si>
  <si>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</si>
  <si>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</si>
  <si>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</si>
  <si>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</si>
  <si>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</si>
  <si>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</si>
  <si>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</si>
  <si>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</si>
  <si>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</si>
  <si>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</si>
  <si>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</si>
  <si>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</si>
  <si>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</si>
  <si>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</si>
  <si>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</si>
  <si>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</si>
  <si>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</si>
  <si>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</si>
  <si>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</si>
  <si>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</si>
  <si>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</si>
  <si>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</si>
  <si>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</si>
  <si>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</si>
  <si>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</si>
  <si>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</si>
  <si>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</si>
  <si>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</si>
  <si>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</si>
  <si>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</si>
  <si>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</si>
  <si>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</si>
  <si>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</si>
  <si>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</si>
  <si>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</si>
  <si>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</si>
  <si>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</si>
  <si>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</si>
  <si>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</si>
  <si>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</si>
  <si>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</si>
  <si>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</si>
  <si>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</si>
  <si>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</si>
  <si>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</si>
  <si>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</si>
  <si>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</si>
  <si>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</si>
  <si>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</si>
  <si>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</si>
  <si>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</si>
  <si>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</si>
  <si>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</si>
  <si>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</si>
  <si>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</si>
  <si>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</si>
  <si>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</si>
  <si>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</si>
  <si>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</si>
  <si>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</si>
  <si>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</si>
  <si>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</si>
  <si>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</si>
  <si>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</si>
  <si>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</si>
  <si>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</si>
  <si>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</si>
  <si>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</si>
  <si>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</si>
  <si>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</si>
  <si>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</si>
  <si>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</si>
  <si>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</si>
  <si>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</si>
  <si>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</si>
  <si>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</si>
  <si>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</si>
  <si>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</si>
  <si>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</si>
  <si>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</si>
  <si>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</si>
  <si>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</si>
  <si>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</si>
  <si>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</si>
  <si>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</si>
  <si>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</si>
  <si>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</si>
  <si>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</si>
  <si>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</si>
  <si>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</si>
  <si>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</si>
  <si>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</si>
  <si>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</si>
  <si>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</si>
  <si>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</si>
  <si>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</si>
  <si>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</si>
  <si>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</si>
  <si>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</si>
  <si>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</si>
  <si>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</si>
  <si>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</si>
  <si>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</si>
  <si>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</si>
  <si>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</si>
  <si>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</si>
  <si>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</si>
  <si>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</si>
  <si>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</si>
  <si>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</si>
  <si>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</si>
  <si>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</si>
  <si>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</si>
  <si>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</si>
  <si>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</si>
  <si>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</si>
  <si>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</si>
  <si>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</si>
  <si>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</si>
  <si>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</si>
  <si>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</si>
  <si>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</si>
  <si>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</si>
  <si>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</si>
  <si>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</si>
  <si>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</si>
  <si>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</si>
  <si>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</si>
  <si>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</si>
  <si>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</si>
  <si>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</si>
  <si>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</si>
  <si>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</si>
  <si>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</si>
  <si>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</si>
  <si>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</si>
  <si>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</si>
  <si>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</si>
  <si>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</si>
  <si>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</si>
  <si>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</si>
  <si>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</si>
  <si>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</si>
  <si>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</si>
  <si>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</si>
  <si>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</si>
  <si>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</si>
  <si>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</si>
  <si>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</si>
  <si>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</si>
  <si>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</si>
  <si>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</si>
  <si>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</si>
  <si>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</si>
  <si>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</si>
  <si>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</si>
  <si>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</si>
  <si>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</si>
  <si>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</si>
  <si>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</si>
  <si>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</si>
  <si>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</si>
  <si>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</si>
  <si>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</si>
  <si>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</si>
  <si>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</si>
  <si>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</si>
  <si>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</si>
  <si>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</si>
  <si>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</si>
  <si>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</si>
  <si>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</si>
  <si>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</si>
  <si>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</si>
  <si>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</si>
  <si>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</si>
  <si>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</si>
  <si>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</si>
  <si>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</si>
  <si>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</si>
  <si>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</si>
  <si>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</si>
  <si>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</si>
  <si>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</si>
  <si>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</si>
  <si>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</si>
  <si>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</si>
  <si>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</si>
  <si>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</si>
  <si>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</si>
  <si>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</si>
  <si>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</si>
  <si>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</si>
  <si>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</si>
  <si>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</si>
  <si>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</si>
  <si>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</si>
  <si>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</si>
  <si>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</si>
  <si>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</si>
  <si>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</si>
  <si>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</si>
  <si>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</si>
  <si>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</si>
  <si>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</si>
  <si>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</si>
  <si>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</si>
  <si>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</si>
  <si>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</si>
  <si>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</si>
  <si>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</si>
  <si>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</si>
  <si>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</si>
  <si>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</si>
  <si>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</si>
  <si>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</si>
  <si>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</si>
  <si>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</si>
  <si>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</si>
  <si>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</si>
  <si>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</si>
  <si>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</si>
  <si>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</si>
  <si>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</si>
  <si>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</si>
  <si>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</si>
  <si>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</si>
  <si>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</si>
  <si>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</si>
  <si>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</si>
  <si>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</si>
  <si>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</si>
  <si>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</si>
  <si>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</si>
  <si>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</si>
  <si>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</si>
  <si>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</si>
  <si>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</si>
  <si>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</si>
  <si>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</si>
  <si>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</si>
  <si>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</si>
  <si>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</si>
  <si>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</si>
  <si>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</si>
  <si>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</si>
  <si>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</si>
  <si>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</si>
  <si>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</si>
  <si>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</si>
  <si>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</si>
  <si>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</si>
  <si>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</si>
  <si>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</si>
  <si>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</si>
  <si>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</si>
  <si>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</si>
  <si>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</si>
  <si>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</si>
  <si>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</si>
  <si>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</si>
  <si>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</si>
  <si>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</si>
  <si>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</si>
  <si>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</si>
  <si>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</si>
  <si>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</si>
  <si>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</si>
  <si>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</si>
  <si>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</si>
  <si>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</si>
  <si>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</si>
  <si>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</si>
  <si>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</si>
  <si>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</si>
  <si>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</si>
  <si>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</si>
  <si>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</si>
  <si>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</si>
  <si>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</si>
  <si>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</si>
  <si>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</si>
  <si>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</si>
  <si>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</si>
  <si>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</si>
  <si>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</si>
  <si>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</si>
  <si>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</si>
  <si>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</si>
  <si>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</si>
  <si>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</si>
  <si>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</si>
  <si>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</si>
  <si>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</si>
  <si>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</si>
  <si>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</si>
  <si>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</si>
  <si>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</si>
  <si>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</si>
  <si>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</si>
  <si>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</si>
  <si>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</si>
  <si>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</si>
  <si>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</si>
  <si>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</si>
  <si>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</si>
  <si>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</si>
  <si>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</si>
  <si>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</si>
  <si>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</si>
  <si>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</si>
  <si>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</si>
  <si>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</si>
  <si>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</si>
  <si>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</si>
  <si>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</si>
  <si>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</si>
  <si>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</si>
  <si>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</si>
  <si>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</si>
  <si>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</si>
  <si>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</si>
  <si>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</si>
  <si>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</si>
  <si>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</si>
  <si>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</si>
  <si>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</si>
  <si>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</si>
  <si>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</si>
  <si>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</si>
  <si>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</si>
  <si>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</si>
  <si>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</si>
  <si>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</si>
  <si>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</si>
  <si>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</si>
  <si>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</si>
  <si>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</si>
  <si>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</si>
  <si>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</si>
  <si>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</si>
  <si>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</si>
  <si>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</si>
  <si>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</si>
  <si>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</si>
  <si>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</si>
  <si>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</si>
  <si>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</si>
  <si>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</si>
  <si>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</si>
  <si>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</si>
  <si>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</si>
  <si>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</si>
  <si>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</si>
  <si>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</si>
  <si>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</si>
  <si>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</si>
  <si>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</si>
  <si>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</si>
  <si>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</si>
  <si>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</si>
  <si>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</si>
  <si>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</si>
  <si>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</si>
  <si>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</si>
  <si>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</si>
  <si>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</si>
  <si>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</si>
  <si>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</si>
  <si>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</si>
  <si>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</si>
  <si>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</si>
  <si>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</si>
  <si>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</si>
  <si>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</si>
  <si>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</si>
  <si>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</si>
  <si>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</si>
  <si>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</si>
  <si>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</si>
  <si>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</si>
  <si>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</si>
  <si>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</si>
  <si>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</si>
  <si>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</si>
  <si>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</si>
  <si>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</si>
  <si>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</si>
  <si>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</si>
  <si>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</si>
  <si>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</si>
  <si>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</si>
  <si>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</si>
  <si>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</si>
  <si>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</si>
  <si>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</si>
  <si>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</si>
  <si>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</si>
  <si>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</si>
  <si>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</si>
  <si>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</si>
  <si>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</si>
  <si>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</si>
  <si>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</si>
  <si>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</si>
  <si>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</si>
  <si>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</si>
  <si>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</si>
  <si>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</si>
  <si>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</si>
  <si>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</si>
  <si>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</si>
  <si>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</si>
  <si>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</si>
  <si>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</si>
  <si>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</si>
  <si>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</si>
  <si>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</si>
  <si>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</si>
  <si>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</si>
  <si>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</si>
  <si>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</si>
  <si>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</si>
  <si>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</si>
  <si>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</si>
  <si>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</si>
  <si>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</si>
  <si>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</si>
  <si>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</si>
  <si>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</si>
  <si>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</si>
  <si>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</si>
  <si>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</si>
  <si>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</si>
  <si>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</si>
  <si>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</si>
  <si>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</si>
  <si>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</si>
  <si>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</si>
  <si>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</si>
  <si>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</si>
  <si>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</si>
  <si>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</si>
  <si>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</si>
  <si>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</si>
  <si>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</si>
  <si>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</si>
  <si>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</si>
  <si>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</si>
  <si>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</si>
  <si>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</si>
  <si>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</si>
  <si>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</si>
  <si>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</si>
  <si>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</si>
  <si>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</si>
  <si>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</si>
  <si>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</si>
  <si>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</si>
  <si>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</si>
  <si>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</si>
  <si>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</si>
  <si>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</si>
  <si>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</si>
  <si>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</si>
  <si>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</si>
  <si>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</si>
  <si>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</si>
  <si>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</si>
  <si>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</si>
  <si>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</si>
  <si>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</si>
  <si>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</si>
  <si>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</si>
  <si>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</si>
  <si>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</si>
  <si>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</si>
  <si>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</si>
  <si>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</si>
  <si>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</si>
  <si>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</si>
  <si>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</si>
  <si>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</si>
  <si>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</si>
  <si>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</si>
  <si>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</si>
  <si>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</si>
  <si>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</si>
  <si>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</si>
  <si>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</si>
  <si>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</si>
  <si>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</si>
  <si>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</si>
  <si>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</si>
  <si>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</si>
  <si>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</si>
  <si>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</si>
  <si>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</si>
  <si>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</si>
  <si>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</si>
  <si>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</si>
  <si>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</si>
  <si>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</si>
  <si>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</si>
  <si>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</si>
  <si>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</si>
  <si>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</si>
  <si>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</si>
  <si>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</si>
  <si>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</si>
  <si>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</si>
  <si>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</si>
  <si>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</si>
  <si>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</si>
  <si>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</si>
  <si>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</si>
  <si>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</si>
  <si>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</si>
  <si>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</si>
  <si>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</si>
  <si>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</si>
  <si>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</si>
  <si>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</si>
  <si>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</si>
  <si>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</si>
  <si>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</si>
  <si>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</si>
  <si>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</si>
  <si>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</si>
  <si>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</si>
  <si>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</si>
  <si>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</si>
  <si>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</si>
  <si>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</si>
  <si>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</si>
  <si>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</si>
  <si>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</si>
  <si>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</si>
  <si>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</si>
  <si>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</si>
  <si>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</si>
  <si>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</si>
  <si>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</si>
  <si>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</si>
  <si>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</si>
  <si>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</si>
  <si>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</si>
  <si>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</si>
  <si>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</si>
  <si>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</si>
  <si>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</si>
  <si>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</si>
  <si>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</si>
  <si>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</si>
  <si>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</si>
  <si>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</si>
  <si>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</si>
  <si>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</si>
  <si>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</si>
  <si>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</si>
  <si>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</si>
  <si>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</si>
  <si>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</si>
  <si>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</si>
  <si>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</si>
  <si>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</si>
  <si>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</si>
  <si>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</si>
  <si>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</si>
  <si>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</si>
  <si>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</si>
  <si>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</si>
  <si>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</si>
  <si>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</si>
  <si>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</si>
  <si>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</si>
  <si>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</si>
  <si>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</si>
  <si>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</si>
  <si>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</si>
  <si>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</si>
  <si>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</si>
  <si>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</si>
  <si>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</si>
  <si>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</si>
  <si>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</si>
  <si>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</si>
  <si>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</si>
  <si>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</si>
  <si>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</si>
  <si>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</si>
  <si>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</si>
  <si>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</si>
  <si>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</si>
  <si>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</si>
  <si>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</si>
  <si>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</si>
  <si>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</si>
  <si>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</si>
  <si>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</si>
  <si>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</si>
  <si>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</si>
  <si>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</si>
  <si>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</si>
  <si>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</si>
  <si>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</si>
  <si>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</si>
  <si>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</si>
  <si>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</si>
  <si>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</si>
  <si>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</si>
  <si>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</si>
  <si>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</si>
  <si>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</si>
  <si>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</si>
  <si>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</si>
  <si>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</si>
  <si>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</si>
  <si>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</si>
  <si>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</si>
  <si>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</si>
  <si>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</si>
  <si>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</si>
  <si>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</si>
  <si>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</si>
  <si>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</si>
  <si>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</si>
  <si>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</si>
  <si>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</si>
  <si>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</si>
  <si>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</si>
  <si>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</si>
  <si>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</si>
  <si>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</si>
  <si>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</si>
  <si>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</si>
  <si>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</si>
  <si>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</si>
  <si>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</si>
  <si>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</si>
  <si>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</si>
  <si>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</si>
  <si>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</si>
  <si>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</si>
  <si>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</si>
  <si>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</si>
  <si>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</si>
  <si>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</si>
  <si>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</si>
  <si>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</si>
  <si>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</si>
  <si>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</si>
  <si>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</si>
  <si>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</si>
  <si>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</si>
  <si>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</si>
  <si>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</si>
  <si>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</si>
  <si>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</si>
  <si>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</si>
  <si>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</si>
  <si>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</si>
  <si>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</si>
  <si>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</si>
  <si>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</si>
  <si>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</si>
  <si>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</si>
  <si>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</si>
  <si>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</si>
  <si>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</si>
  <si>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</si>
  <si>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</si>
  <si>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</si>
  <si>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</si>
  <si>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</si>
  <si>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</si>
  <si>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</si>
  <si>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</si>
  <si>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</si>
  <si>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</si>
  <si>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</si>
  <si>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</si>
  <si>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</si>
  <si>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</si>
  <si>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</si>
  <si>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</si>
  <si>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</si>
  <si>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</si>
  <si>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</si>
  <si>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</si>
  <si>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</si>
  <si>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</si>
  <si>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</si>
  <si>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</si>
  <si>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</si>
  <si>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</si>
  <si>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</si>
  <si>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</si>
  <si>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</si>
  <si>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</si>
  <si>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</si>
  <si>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</si>
  <si>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</si>
  <si>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</si>
  <si>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</si>
  <si>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</si>
  <si>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</si>
  <si>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</si>
  <si>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</si>
  <si>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</si>
  <si>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</si>
  <si>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</si>
  <si>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</si>
  <si>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</si>
  <si>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</si>
  <si>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</si>
  <si>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</si>
  <si>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</si>
  <si>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</si>
  <si>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</si>
  <si>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</si>
  <si>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</si>
  <si>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</si>
  <si>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</si>
  <si>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</si>
  <si>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</si>
  <si>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</si>
  <si>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</si>
  <si>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</si>
  <si>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</si>
  <si>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</si>
  <si>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</si>
  <si>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</si>
  <si>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</si>
  <si>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</si>
  <si>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</si>
  <si>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</si>
  <si>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</si>
  <si>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</si>
  <si>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</si>
  <si>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</si>
  <si>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</si>
  <si>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</si>
  <si>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</si>
  <si>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</si>
  <si>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</si>
  <si>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</si>
  <si>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</si>
  <si>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</si>
  <si>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</si>
  <si>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</si>
  <si>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</si>
  <si>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</si>
  <si>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</si>
  <si>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</si>
  <si>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</si>
  <si>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</si>
  <si>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</si>
  <si>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</si>
  <si>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</si>
  <si>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</si>
  <si>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</si>
  <si>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</si>
  <si>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</si>
  <si>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</si>
  <si>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</si>
  <si>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</si>
  <si>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</si>
  <si>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</si>
  <si>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</si>
  <si>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</si>
  <si>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</si>
  <si>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</si>
  <si>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</si>
  <si>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</si>
  <si>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</si>
  <si>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</si>
  <si>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</si>
  <si>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</si>
  <si>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</si>
  <si>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</si>
  <si>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</si>
  <si>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</si>
  <si>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</si>
  <si>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</si>
  <si>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</si>
  <si>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</si>
  <si>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</si>
  <si>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</si>
  <si>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</si>
  <si>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</si>
  <si>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</si>
  <si>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</si>
  <si>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</si>
  <si>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</si>
  <si>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</si>
  <si>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</si>
  <si>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</si>
  <si>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</si>
  <si>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</si>
  <si>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</si>
  <si>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</si>
  <si>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</si>
  <si>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</si>
  <si>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</si>
  <si>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</si>
  <si>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</si>
  <si>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</si>
  <si>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</si>
  <si>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</si>
  <si>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</si>
  <si>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</si>
  <si>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</si>
  <si>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</si>
  <si>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</si>
  <si>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</si>
  <si>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</si>
  <si>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</si>
  <si>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</si>
  <si>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</si>
  <si>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</si>
  <si>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</si>
  <si>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</si>
  <si>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</si>
  <si>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</si>
  <si>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</si>
  <si>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</si>
  <si>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</si>
  <si>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</si>
  <si>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</si>
  <si>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</si>
  <si>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</si>
  <si>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</si>
  <si>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</si>
  <si>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</si>
  <si>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</si>
  <si>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</si>
  <si>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</si>
  <si>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</si>
  <si>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</si>
  <si>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</si>
  <si>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</si>
  <si>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</si>
  <si>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</si>
  <si>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</si>
  <si>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</si>
  <si>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</si>
  <si>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</si>
  <si>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</si>
  <si>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</si>
  <si>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</si>
  <si>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</si>
  <si>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</si>
  <si>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</si>
  <si>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</si>
  <si>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</si>
  <si>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</si>
  <si>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</si>
  <si>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</si>
  <si>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</si>
  <si>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</si>
  <si>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</si>
  <si>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</si>
  <si>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</si>
  <si>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</si>
  <si>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</si>
  <si>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</si>
  <si>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</si>
  <si>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</si>
  <si>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</si>
  <si>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</si>
  <si>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</si>
  <si>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</si>
  <si>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</si>
  <si>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</si>
  <si>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</si>
  <si>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</si>
  <si>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</si>
  <si>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</si>
  <si>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</si>
  <si>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</si>
  <si>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</si>
  <si>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</si>
  <si>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</si>
  <si>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</si>
  <si>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</si>
  <si>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</si>
  <si>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</si>
  <si>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</si>
  <si>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</si>
  <si>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</si>
  <si>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</si>
  <si>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</si>
  <si>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</si>
  <si>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</si>
  <si>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</si>
  <si>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</si>
  <si>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</si>
  <si>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</si>
  <si>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</si>
  <si>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</si>
  <si>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</si>
  <si>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</si>
  <si>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</si>
  <si>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</si>
  <si>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</si>
  <si>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</si>
  <si>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</si>
  <si>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</si>
  <si>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</si>
  <si>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</si>
  <si>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</si>
  <si>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</si>
  <si>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</si>
  <si>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</si>
  <si>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</si>
  <si>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</si>
  <si>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</si>
  <si>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</si>
  <si>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</si>
  <si>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</si>
  <si>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</si>
  <si>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</si>
  <si>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</si>
  <si>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</si>
  <si>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</si>
  <si>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</si>
  <si>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</si>
  <si>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</si>
  <si>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</si>
  <si>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</si>
  <si>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</si>
  <si>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</si>
  <si>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</si>
  <si>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</si>
  <si>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</si>
  <si>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</si>
  <si>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</si>
  <si>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</si>
  <si>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</si>
  <si>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</si>
  <si>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</si>
  <si>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</si>
  <si>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</si>
  <si>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</si>
  <si>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</si>
  <si>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</si>
  <si>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</si>
  <si>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</si>
  <si>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</si>
  <si>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</si>
  <si>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</si>
  <si>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</si>
  <si>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</si>
  <si>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</si>
  <si>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</si>
  <si>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</si>
  <si>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</si>
  <si>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</si>
  <si>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</si>
  <si>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</si>
  <si>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</si>
  <si>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</si>
  <si>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</si>
  <si>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</si>
  <si>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</si>
  <si>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</si>
  <si>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</si>
  <si>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</si>
  <si>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</si>
  <si>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</si>
  <si>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</si>
  <si>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</si>
  <si>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</si>
  <si>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</si>
  <si>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</si>
  <si>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</si>
  <si>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</si>
  <si>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</si>
  <si>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</si>
  <si>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</si>
  <si>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</si>
  <si>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</si>
  <si>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</si>
  <si>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</si>
  <si>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</si>
  <si>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</si>
  <si>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</si>
  <si>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</si>
  <si>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</si>
  <si>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</si>
  <si>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</si>
  <si>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</si>
  <si>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</si>
  <si>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</si>
  <si>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</si>
  <si>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</si>
  <si>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</si>
  <si>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</si>
  <si>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</si>
  <si>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</si>
  <si>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</si>
  <si>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</si>
  <si>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</si>
  <si>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</si>
  <si>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</si>
  <si>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</si>
  <si>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</si>
  <si>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</si>
  <si>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</si>
  <si>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</si>
  <si>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</si>
  <si>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</si>
  <si>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</si>
  <si>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</si>
  <si>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</si>
  <si>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</si>
  <si>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</si>
  <si>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</si>
  <si>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</si>
  <si>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</si>
  <si>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</si>
  <si>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</si>
  <si>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</si>
  <si>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</si>
  <si>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</si>
  <si>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</si>
  <si>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</si>
  <si>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</si>
  <si>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</si>
  <si>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</si>
  <si>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</si>
  <si>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</si>
  <si>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</si>
  <si>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</si>
  <si>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</si>
  <si>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</si>
  <si>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</si>
  <si>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</si>
  <si>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</si>
  <si>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</si>
  <si>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</si>
  <si>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</si>
  <si>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</si>
  <si>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</si>
  <si>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</si>
  <si>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</si>
  <si>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</si>
  <si>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</si>
  <si>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</si>
  <si>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</si>
  <si>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</si>
  <si>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</si>
  <si>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</si>
  <si>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</si>
  <si>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</si>
  <si>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</si>
  <si>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</si>
  <si>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</si>
  <si>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</si>
  <si>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</si>
  <si>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</si>
  <si>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</si>
  <si>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</si>
  <si>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</si>
  <si>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</si>
  <si>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</si>
  <si>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</si>
  <si>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</si>
  <si>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</si>
  <si>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</si>
  <si>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</si>
  <si>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</si>
  <si>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</si>
  <si>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</si>
  <si>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</si>
  <si>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</si>
  <si>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</si>
  <si>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</si>
  <si>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</si>
  <si>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</si>
  <si>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</si>
  <si>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</si>
  <si>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</si>
  <si>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</si>
  <si>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</si>
  <si>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</si>
  <si>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</si>
  <si>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</si>
  <si>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</si>
  <si>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</si>
  <si>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</si>
  <si>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</si>
  <si>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</si>
  <si>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</si>
  <si>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</si>
  <si>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</si>
  <si>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</si>
  <si>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</si>
  <si>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</si>
  <si>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</si>
  <si>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</si>
  <si>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</si>
  <si>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</si>
  <si>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</si>
  <si>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</si>
  <si>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</si>
  <si>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</si>
  <si>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</si>
  <si>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</si>
  <si>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</si>
  <si>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</si>
  <si>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</si>
  <si>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</si>
  <si>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</si>
  <si>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</si>
  <si>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</si>
  <si>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</si>
  <si>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</si>
  <si>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</si>
  <si>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</si>
  <si>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</si>
  <si>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</si>
  <si>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</si>
  <si>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</si>
  <si>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</si>
  <si>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</si>
  <si>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</si>
  <si>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</si>
  <si>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</si>
  <si>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</si>
  <si>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</si>
  <si>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</si>
  <si>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</si>
  <si>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</si>
  <si>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</si>
  <si>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</si>
  <si>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</si>
  <si>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</si>
  <si>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</si>
  <si>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</si>
  <si>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</si>
  <si>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</si>
  <si>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</si>
  <si>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</si>
  <si>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</si>
  <si>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</si>
  <si>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</si>
  <si>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</si>
  <si>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</si>
  <si>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</si>
  <si>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</si>
  <si>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</si>
  <si>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</si>
  <si>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</si>
  <si>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</si>
  <si>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</si>
  <si>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</si>
  <si>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</si>
  <si>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</si>
  <si>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</si>
  <si>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</si>
  <si>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</si>
  <si>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</si>
  <si>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</si>
  <si>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</si>
  <si>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</si>
  <si>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</si>
  <si>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</si>
  <si>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</si>
  <si>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</si>
  <si>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</si>
  <si>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</si>
  <si>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</si>
  <si>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</si>
  <si>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</si>
  <si>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</si>
  <si>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</si>
  <si>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</si>
  <si>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</si>
  <si>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</si>
  <si>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</si>
  <si>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</si>
  <si>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</si>
  <si>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</si>
  <si>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</si>
  <si>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</si>
  <si>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</si>
  <si>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</si>
  <si>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</si>
  <si>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</si>
  <si>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</si>
  <si>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</si>
  <si>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</si>
  <si>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</si>
  <si>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</si>
  <si>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</si>
  <si>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</si>
  <si>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</si>
  <si>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</si>
  <si>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</si>
  <si>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</si>
  <si>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</si>
  <si>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</si>
  <si>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</si>
  <si>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</si>
  <si>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</si>
  <si>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</si>
  <si>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</si>
  <si>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</si>
  <si>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</si>
  <si>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</si>
  <si>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</si>
  <si>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</si>
  <si>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</si>
  <si>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</si>
  <si>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</si>
  <si>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</si>
  <si>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</si>
  <si>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</si>
  <si>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</si>
  <si>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</si>
  <si>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</si>
  <si>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</si>
  <si>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</si>
  <si>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</si>
  <si>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</si>
  <si>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</si>
  <si>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</si>
  <si>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</si>
  <si>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</si>
  <si>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</si>
  <si>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</si>
  <si>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</si>
  <si>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</si>
  <si>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</si>
  <si>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</si>
  <si>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</si>
  <si>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</si>
  <si>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</si>
  <si>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</si>
  <si>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</si>
  <si>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</si>
  <si>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</si>
  <si>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</si>
  <si>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</si>
  <si>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</si>
  <si>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</si>
  <si>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</si>
  <si>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</si>
  <si>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</si>
  <si>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</si>
  <si>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</si>
  <si>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</si>
  <si>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</si>
  <si>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</si>
  <si>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</si>
  <si>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</si>
  <si>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</si>
  <si>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</si>
  <si>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</si>
  <si>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</si>
  <si>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</si>
  <si>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</si>
  <si>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</si>
  <si>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</si>
  <si>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</si>
  <si>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</si>
  <si>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</si>
  <si>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</si>
  <si>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</si>
  <si>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</si>
  <si>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</si>
  <si>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</si>
  <si>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</si>
  <si>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</si>
  <si>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</si>
  <si>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</si>
  <si>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</si>
  <si>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</si>
  <si>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</si>
  <si>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</si>
  <si>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</si>
  <si>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</si>
  <si>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</si>
  <si>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</si>
  <si>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</si>
  <si>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</si>
  <si>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</si>
  <si>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</si>
  <si>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</si>
  <si>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</si>
  <si>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</si>
  <si>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</si>
  <si>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</si>
  <si>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</si>
  <si>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</si>
  <si>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</si>
  <si>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</si>
  <si>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</si>
  <si>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</si>
  <si>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</si>
  <si>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</si>
  <si>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</si>
  <si>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</si>
  <si>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</si>
  <si>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</si>
  <si>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</si>
  <si>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</si>
  <si>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</si>
  <si>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</si>
  <si>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</si>
  <si>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</si>
  <si>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</si>
  <si>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</si>
  <si>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</si>
  <si>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</si>
  <si>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</si>
  <si>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</si>
  <si>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</si>
  <si>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</si>
  <si>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</si>
  <si>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</si>
  <si>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</si>
  <si>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</si>
  <si>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</si>
  <si>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</si>
  <si>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</si>
  <si>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</si>
  <si>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</si>
  <si>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</si>
  <si>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</si>
  <si>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</si>
  <si>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</si>
  <si>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</si>
  <si>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</si>
  <si>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</si>
  <si>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</si>
  <si>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</si>
  <si>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</si>
  <si>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</si>
  <si>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</si>
  <si>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</si>
  <si>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</si>
  <si>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</si>
  <si>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</si>
  <si>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</si>
  <si>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</si>
  <si>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</si>
  <si>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</si>
  <si>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</si>
  <si>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</si>
  <si>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</si>
  <si>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</si>
  <si>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</si>
  <si>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</si>
  <si>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</si>
  <si>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</si>
  <si>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</si>
  <si>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</si>
  <si>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</si>
  <si>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</si>
  <si>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</si>
  <si>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</si>
  <si>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</si>
  <si>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</si>
  <si>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</si>
  <si>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</si>
  <si>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</si>
  <si>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</si>
  <si>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</si>
  <si>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</si>
  <si>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</si>
  <si>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</si>
  <si>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</si>
  <si>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</si>
  <si>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</si>
  <si>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</si>
  <si>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</si>
  <si>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</si>
  <si>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</si>
  <si>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</si>
  <si>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</si>
  <si>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</si>
  <si>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</si>
  <si>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</si>
  <si>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</si>
  <si>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</si>
  <si>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</si>
  <si>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</si>
  <si>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</si>
  <si>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</si>
  <si>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</si>
  <si>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</si>
  <si>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</si>
  <si>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</si>
  <si>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</si>
  <si>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</si>
  <si>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</si>
  <si>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</si>
  <si>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</si>
  <si>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</si>
  <si>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</si>
  <si>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</si>
  <si>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</si>
  <si>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</si>
  <si>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</si>
  <si>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</si>
  <si>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</si>
  <si>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</si>
  <si>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</si>
  <si>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</si>
  <si>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</si>
  <si>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</si>
  <si>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</si>
  <si>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</si>
  <si>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</si>
  <si>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</si>
  <si>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</si>
  <si>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</si>
  <si>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</si>
  <si>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</si>
  <si>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</si>
  <si>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</si>
  <si>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</si>
  <si>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</si>
  <si>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</si>
  <si>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</si>
  <si>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</si>
  <si>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</si>
  <si>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</si>
  <si>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</si>
  <si>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</si>
  <si>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</si>
  <si>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</si>
  <si>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</si>
  <si>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</si>
  <si>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</si>
  <si>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</si>
  <si>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</si>
  <si>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</si>
  <si>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</si>
  <si>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</si>
  <si>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</si>
  <si>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</si>
  <si>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</si>
  <si>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</si>
  <si>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</si>
  <si>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</si>
  <si>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</si>
  <si>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</si>
  <si>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</si>
  <si>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</si>
  <si>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</si>
  <si>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</si>
  <si>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</si>
  <si>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</si>
  <si>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</si>
  <si>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</si>
  <si>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</si>
  <si>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</si>
  <si>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</si>
  <si>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</si>
  <si>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</si>
  <si>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</si>
  <si>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</si>
  <si>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</si>
  <si>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</si>
  <si>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</si>
  <si>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</si>
  <si>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</si>
  <si>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</si>
  <si>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</si>
  <si>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</si>
  <si>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</si>
  <si>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</si>
  <si>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</si>
  <si>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</si>
  <si>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</si>
  <si>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</si>
  <si>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</si>
  <si>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</si>
  <si>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</si>
  <si>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</si>
  <si>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</si>
  <si>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</si>
  <si>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</si>
  <si>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</si>
  <si>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</si>
  <si>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</si>
  <si>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</si>
  <si>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</si>
  <si>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</si>
  <si>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</si>
  <si>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</si>
  <si>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</si>
  <si>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</si>
  <si>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</si>
  <si>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</si>
  <si>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</si>
  <si>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</si>
  <si>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</si>
  <si>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</si>
  <si>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</si>
  <si>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</si>
  <si>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</si>
  <si>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</si>
  <si>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</si>
  <si>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</si>
  <si>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</si>
  <si>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</si>
  <si>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</si>
  <si>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</si>
  <si>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</si>
  <si>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</si>
  <si>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</si>
  <si>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</si>
  <si>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</si>
  <si>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</si>
  <si>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</si>
  <si>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</si>
  <si>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</si>
  <si>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</si>
  <si>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</si>
  <si>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</si>
  <si>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</si>
  <si>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</si>
  <si>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</si>
  <si>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</si>
  <si>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</si>
  <si>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</si>
  <si>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</si>
  <si>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</si>
  <si>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</si>
  <si>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</si>
  <si>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</si>
  <si>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</si>
  <si>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</si>
  <si>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</si>
  <si>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</si>
  <si>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</si>
  <si>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</si>
  <si>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</si>
  <si>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</si>
  <si>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</si>
  <si>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</si>
  <si>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</si>
  <si>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</si>
  <si>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</si>
  <si>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</si>
  <si>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</si>
  <si>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</si>
  <si>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</si>
  <si>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</si>
  <si>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</si>
  <si>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</si>
  <si>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</si>
  <si>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</si>
  <si>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</si>
  <si>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</si>
  <si>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</si>
  <si>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</si>
  <si>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</si>
  <si>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</si>
  <si>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</si>
  <si>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</si>
  <si>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</si>
  <si>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</si>
  <si>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</si>
  <si>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</si>
  <si>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</si>
  <si>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</si>
  <si>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</si>
  <si>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</si>
  <si>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</si>
  <si>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</si>
  <si>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</si>
  <si>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</si>
  <si>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</si>
  <si>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</si>
  <si>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</si>
  <si>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</si>
  <si>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</si>
  <si>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</si>
  <si>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</si>
  <si>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</si>
  <si>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</si>
  <si>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</si>
  <si>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</si>
  <si>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</si>
  <si>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</si>
  <si>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</si>
  <si>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</si>
  <si>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</si>
  <si>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</si>
  <si>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</si>
  <si>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</si>
  <si>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</si>
  <si>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</si>
  <si>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</si>
  <si>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</si>
  <si>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</si>
  <si>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</si>
  <si>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</si>
  <si>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</si>
  <si>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</si>
  <si>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</si>
  <si>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</si>
  <si>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</si>
  <si>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</si>
  <si>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</si>
  <si>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</si>
  <si>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</si>
  <si>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</si>
  <si>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</si>
  <si>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</si>
  <si>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</si>
  <si>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</si>
  <si>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</si>
  <si>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</si>
  <si>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</si>
  <si>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</si>
  <si>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</si>
  <si>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</si>
  <si>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</si>
  <si>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</si>
  <si>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</si>
  <si>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</si>
  <si>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</si>
  <si>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</si>
  <si>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</si>
  <si>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</si>
  <si>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</si>
  <si>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</si>
  <si>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</si>
  <si>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</si>
  <si>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</si>
  <si>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</si>
  <si>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</si>
  <si>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</si>
  <si>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</si>
  <si>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</si>
  <si>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</si>
  <si>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</si>
  <si>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</si>
  <si>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</si>
  <si>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</si>
  <si>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</si>
  <si>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</si>
  <si>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</si>
  <si>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</si>
  <si>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</si>
  <si>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</si>
  <si>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</si>
  <si>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</si>
  <si>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</si>
  <si>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</si>
  <si>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</si>
  <si>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</si>
  <si>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</si>
  <si>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</si>
  <si>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</si>
  <si>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</si>
  <si>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</si>
  <si>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</si>
  <si>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</si>
  <si>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</si>
  <si>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</si>
  <si>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</si>
  <si>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</si>
  <si>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</si>
  <si>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</si>
  <si>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</si>
  <si>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</si>
  <si>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</si>
  <si>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</si>
  <si>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</si>
  <si>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</si>
  <si>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</si>
  <si>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</si>
  <si>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</si>
  <si>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</si>
  <si>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</si>
  <si>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</si>
  <si>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</si>
  <si>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</si>
  <si>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</si>
  <si>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</si>
  <si>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</si>
  <si>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</si>
  <si>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</si>
  <si>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</si>
  <si>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</si>
  <si>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</si>
  <si>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</si>
  <si>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</si>
  <si>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</si>
  <si>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</si>
  <si>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</si>
  <si>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</si>
  <si>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</si>
  <si>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</si>
  <si>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</si>
  <si>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</si>
  <si>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</si>
  <si>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</si>
  <si>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</si>
  <si>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</si>
  <si>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</si>
  <si>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</si>
  <si>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</si>
  <si>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</si>
  <si>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</si>
  <si>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</si>
  <si>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</si>
  <si>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</si>
  <si>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</si>
  <si>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</si>
  <si>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</si>
  <si>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</si>
  <si>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</si>
  <si>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</si>
  <si>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</si>
  <si>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</si>
  <si>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</si>
  <si>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</si>
  <si>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</si>
  <si>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</si>
  <si>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</si>
  <si>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</si>
  <si>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</si>
  <si>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</si>
  <si>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</si>
  <si>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</si>
  <si>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</si>
  <si>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</si>
  <si>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</si>
  <si>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</si>
  <si>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</si>
  <si>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</si>
  <si>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</si>
  <si>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</si>
  <si>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</si>
  <si>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</si>
  <si>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</si>
  <si>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</si>
  <si>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</si>
  <si>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</si>
  <si>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</si>
  <si>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</si>
  <si>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</si>
  <si>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</si>
  <si>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</si>
  <si>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</si>
  <si>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</si>
  <si>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</si>
  <si>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</si>
  <si>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</si>
  <si>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</si>
  <si>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</si>
  <si>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</si>
  <si>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</si>
  <si>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</si>
  <si>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</si>
  <si>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</si>
  <si>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</si>
  <si>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</si>
  <si>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</si>
  <si>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</si>
  <si>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</si>
  <si>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</si>
  <si>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</si>
  <si>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</si>
  <si>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</si>
  <si>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</si>
  <si>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</si>
  <si>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</si>
  <si>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</si>
  <si>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</si>
  <si>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</si>
  <si>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</si>
  <si>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</si>
  <si>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</si>
  <si>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</si>
  <si>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</si>
  <si>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</si>
  <si>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</si>
  <si>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</si>
  <si>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</si>
  <si>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</si>
  <si>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</si>
  <si>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</si>
  <si>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</si>
  <si>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</si>
  <si>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</si>
  <si>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</si>
  <si>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</si>
  <si>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</si>
  <si>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</si>
  <si>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</si>
  <si>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</si>
  <si>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</si>
  <si>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</si>
  <si>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</si>
  <si>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</si>
  <si>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</si>
  <si>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</si>
  <si>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</si>
  <si>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</si>
  <si>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</si>
  <si>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</si>
  <si>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</si>
  <si>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</si>
  <si>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</si>
  <si>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</si>
  <si>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</si>
  <si>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</si>
  <si>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</si>
  <si>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</si>
  <si>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</si>
  <si>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</si>
  <si>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</si>
  <si>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</si>
  <si>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</si>
  <si>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</si>
  <si>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</si>
  <si>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</si>
  <si>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</si>
  <si>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</si>
  <si>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</si>
  <si>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</si>
  <si>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</si>
  <si>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</si>
  <si>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</si>
  <si>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</si>
  <si>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</si>
  <si>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</si>
  <si>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</si>
  <si>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</si>
  <si>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</si>
  <si>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</si>
  <si>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</si>
  <si>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</si>
  <si>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</si>
  <si>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</si>
  <si>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</si>
  <si>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</si>
  <si>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</si>
  <si>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</si>
  <si>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</si>
  <si>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</si>
  <si>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</si>
  <si>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</si>
  <si>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</si>
  <si>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</si>
  <si>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</si>
  <si>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</si>
  <si>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</si>
  <si>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</si>
  <si>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</si>
  <si>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</si>
  <si>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</si>
  <si>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</si>
  <si>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</si>
  <si>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</si>
  <si>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</si>
  <si>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</si>
  <si>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</si>
  <si>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</si>
  <si>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</si>
  <si>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</si>
  <si>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</si>
  <si>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</si>
  <si>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</si>
  <si>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</si>
  <si>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</si>
  <si>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</si>
  <si>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</si>
  <si>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</si>
  <si>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</si>
  <si>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</si>
  <si>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</si>
  <si>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</si>
  <si>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</si>
  <si>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</si>
  <si>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</si>
  <si>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</si>
  <si>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</si>
  <si>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</si>
  <si>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</si>
  <si>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</si>
  <si>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</si>
  <si>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</si>
  <si>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</si>
  <si>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</si>
  <si>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</si>
  <si>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</si>
  <si>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</si>
  <si>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</si>
  <si>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</si>
  <si>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</si>
  <si>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</si>
  <si>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</si>
  <si>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</si>
  <si>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</si>
  <si>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</si>
  <si>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</si>
  <si>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</si>
  <si>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</si>
  <si>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</si>
  <si>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</si>
  <si>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</si>
  <si>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</si>
  <si>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</si>
  <si>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</si>
  <si>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</si>
  <si>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</si>
  <si>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</si>
  <si>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</si>
  <si>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</si>
  <si>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</si>
  <si>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</si>
  <si>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</si>
  <si>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</si>
  <si>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</si>
  <si>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</si>
  <si>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</si>
  <si>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</si>
  <si>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</si>
  <si>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</si>
  <si>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</si>
  <si>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</si>
  <si>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</si>
  <si>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</si>
  <si>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</si>
  <si>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</si>
  <si>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</si>
  <si>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</si>
  <si>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</si>
  <si>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</si>
  <si>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</si>
  <si>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</si>
  <si>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</si>
  <si>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</si>
  <si>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</si>
  <si>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</si>
  <si>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</si>
  <si>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</si>
  <si>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</si>
  <si>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</si>
  <si>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</si>
  <si>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</si>
  <si>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</si>
  <si>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</si>
  <si>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</si>
  <si>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</si>
  <si>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</si>
  <si>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</si>
  <si>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</si>
  <si>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</si>
  <si>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</si>
  <si>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</si>
  <si>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</si>
  <si>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</si>
  <si>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</si>
  <si>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</si>
  <si>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</si>
  <si>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</si>
  <si>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</si>
  <si>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</si>
  <si>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</si>
  <si>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</si>
  <si>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</si>
  <si>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</si>
  <si>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</si>
  <si>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</si>
  <si>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</si>
  <si>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</si>
  <si>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</si>
  <si>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</si>
  <si>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</si>
  <si>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</si>
  <si>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</si>
  <si>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</si>
  <si>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</si>
  <si>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</si>
  <si>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</si>
  <si>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</si>
  <si>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</si>
  <si>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</si>
  <si>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</si>
  <si>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</si>
  <si>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</si>
  <si>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</si>
  <si>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</si>
  <si>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</si>
  <si>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</si>
  <si>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</si>
  <si>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</si>
  <si>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</si>
  <si>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</si>
  <si>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</si>
  <si>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</si>
  <si>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</si>
  <si>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</si>
  <si>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</si>
  <si>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</si>
  <si>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</si>
  <si>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</si>
  <si>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</si>
  <si>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</si>
  <si>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</si>
  <si>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</si>
  <si>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</si>
  <si>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</si>
  <si>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</si>
  <si>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</si>
  <si>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</si>
  <si>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</si>
  <si>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</si>
  <si>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</si>
  <si>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</si>
  <si>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</si>
  <si>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</si>
  <si>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</si>
  <si>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</si>
  <si>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</si>
  <si>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</si>
  <si>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</si>
  <si>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</si>
  <si>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</si>
  <si>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</si>
  <si>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</si>
  <si>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</si>
  <si>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</si>
  <si>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</si>
  <si>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</si>
  <si>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</si>
  <si>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</si>
  <si>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</si>
  <si>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</si>
  <si>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</si>
  <si>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</si>
  <si>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</si>
  <si>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</si>
  <si>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</si>
  <si>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</si>
  <si>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</si>
  <si>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</si>
  <si>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</si>
  <si>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</si>
  <si>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</si>
  <si>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</si>
  <si>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</si>
  <si>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</si>
  <si>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</si>
  <si>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</si>
  <si>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</si>
  <si>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</si>
  <si>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</si>
  <si>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</si>
  <si>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</si>
  <si>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</si>
  <si>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</si>
  <si>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</si>
  <si>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</si>
  <si>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</si>
  <si>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</si>
  <si>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</si>
  <si>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</si>
  <si>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</si>
  <si>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</si>
  <si>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</si>
  <si>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</si>
  <si>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</si>
  <si>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</si>
  <si>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</si>
  <si>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</si>
  <si>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</si>
  <si>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</si>
  <si>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</si>
  <si>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</si>
  <si>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</si>
  <si>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</si>
  <si>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</si>
  <si>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</si>
  <si>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</si>
  <si>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</si>
  <si>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</si>
  <si>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</si>
  <si>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</si>
  <si>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</si>
  <si>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</si>
  <si>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</si>
  <si>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</si>
  <si>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</si>
  <si>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</si>
  <si>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</si>
  <si>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</si>
  <si>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</si>
  <si>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</si>
  <si>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</si>
  <si>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</si>
  <si>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</si>
  <si>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</si>
  <si>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</si>
  <si>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</si>
  <si>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</si>
  <si>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</si>
  <si>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</si>
  <si>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</si>
  <si>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</si>
  <si>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</si>
  <si>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</si>
  <si>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</si>
  <si>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</si>
  <si>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</si>
  <si>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</si>
  <si>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</si>
  <si>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</si>
  <si>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</si>
  <si>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</si>
  <si>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</si>
  <si>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</si>
  <si>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</si>
  <si>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</si>
  <si>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</si>
  <si>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</si>
  <si>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</si>
  <si>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</si>
  <si>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</si>
  <si>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</si>
  <si>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</si>
  <si>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</si>
  <si>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</si>
  <si>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</si>
  <si>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</si>
  <si>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</si>
  <si>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</si>
  <si>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</si>
  <si>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</si>
  <si>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</si>
  <si>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</si>
  <si>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</si>
  <si>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</si>
  <si>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</si>
  <si>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</si>
  <si>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</si>
  <si>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</si>
  <si>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</si>
  <si>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</si>
  <si>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</si>
  <si>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</si>
  <si>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</si>
  <si>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</si>
  <si>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</si>
  <si>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</si>
  <si>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</si>
  <si>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</si>
  <si>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</si>
  <si>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</si>
  <si>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</si>
  <si>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</si>
  <si>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</si>
  <si>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</si>
  <si>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</si>
  <si>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</si>
  <si>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</si>
  <si>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</si>
  <si>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</si>
  <si>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</si>
  <si>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</si>
  <si>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</si>
  <si>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</si>
  <si>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</si>
  <si>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</si>
  <si>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</si>
  <si>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</si>
  <si>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</si>
  <si>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</si>
  <si>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</si>
  <si>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</si>
  <si>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</si>
  <si>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</si>
  <si>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</si>
  <si>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</si>
  <si>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</si>
  <si>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</si>
  <si>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</si>
  <si>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</si>
  <si>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</si>
  <si>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</si>
  <si>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</si>
  <si>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</si>
  <si>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</si>
  <si>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</si>
  <si>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</si>
  <si>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</si>
  <si>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</si>
  <si>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</si>
  <si>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</si>
  <si>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</si>
  <si>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</si>
  <si>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</si>
  <si>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</si>
  <si>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</si>
  <si>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</si>
  <si>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</si>
  <si>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</si>
  <si>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</si>
  <si>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</si>
  <si>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</si>
  <si>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</si>
  <si>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</si>
  <si>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</si>
  <si>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</si>
  <si>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</si>
  <si>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</si>
  <si>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</si>
  <si>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</si>
  <si>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</si>
  <si>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</si>
  <si>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</si>
  <si>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</si>
  <si>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</si>
  <si>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</si>
  <si>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</si>
  <si>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</si>
  <si>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</si>
  <si>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</si>
  <si>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</si>
  <si>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</si>
  <si>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</si>
  <si>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</si>
  <si>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</si>
  <si>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</si>
  <si>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</si>
  <si>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</si>
  <si>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</si>
  <si>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</si>
  <si>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</si>
  <si>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</si>
  <si>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</si>
  <si>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</si>
  <si>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</si>
  <si>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</si>
  <si>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</si>
  <si>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</si>
  <si>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</si>
  <si>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</si>
  <si>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</si>
  <si>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</si>
  <si>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</si>
  <si>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</si>
  <si>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</si>
  <si>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</si>
  <si>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</si>
  <si>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</si>
  <si>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</si>
  <si>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</si>
  <si>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</si>
  <si>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</si>
  <si>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</si>
  <si>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</si>
  <si>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</si>
  <si>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</si>
  <si>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</si>
  <si>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</si>
  <si>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</si>
  <si>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</si>
  <si>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</si>
  <si>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</si>
  <si>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</si>
  <si>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</si>
  <si>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</si>
  <si>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</si>
  <si>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</si>
  <si>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</si>
  <si>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</si>
  <si>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</si>
  <si>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</si>
  <si>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</si>
  <si>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</si>
  <si>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</si>
  <si>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</si>
  <si>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</si>
  <si>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</si>
  <si>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</si>
  <si>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</si>
  <si>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</si>
  <si>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</si>
  <si>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</si>
  <si>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</si>
  <si>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</si>
  <si>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</si>
  <si>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</si>
  <si>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</si>
  <si>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</si>
  <si>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</si>
  <si>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</si>
  <si>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</si>
  <si>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</si>
  <si>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</si>
  <si>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</si>
  <si>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</si>
  <si>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</si>
  <si>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</si>
  <si>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</si>
  <si>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</si>
  <si>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</si>
  <si>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</si>
  <si>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</si>
  <si>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</si>
  <si>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</si>
  <si>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</si>
  <si>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</si>
  <si>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</si>
  <si>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</si>
  <si>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</si>
  <si>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</si>
  <si>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</si>
  <si>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</si>
  <si>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</si>
  <si>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</si>
  <si>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</si>
  <si>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</si>
  <si>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</si>
  <si>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</si>
  <si>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</si>
  <si>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</si>
  <si>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</si>
  <si>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</si>
  <si>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</si>
  <si>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</si>
  <si>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</si>
  <si>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</si>
  <si>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</si>
  <si>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</si>
  <si>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</si>
  <si>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</si>
  <si>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</si>
  <si>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</si>
  <si>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</si>
  <si>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</si>
  <si>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</si>
  <si>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</si>
  <si>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</si>
  <si>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</si>
  <si>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</si>
  <si>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</si>
  <si>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</si>
  <si>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</si>
  <si>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</si>
  <si>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</si>
  <si>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</si>
  <si>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</si>
  <si>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</si>
  <si>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</si>
  <si>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</si>
  <si>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</si>
  <si>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</si>
  <si>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</si>
  <si>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</si>
  <si>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</si>
  <si>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</si>
  <si>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</si>
  <si>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</si>
  <si>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</si>
  <si>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</si>
  <si>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</si>
  <si>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</si>
  <si>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</si>
  <si>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</si>
  <si>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</si>
  <si>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</si>
  <si>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</si>
  <si>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</si>
  <si>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</si>
  <si>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</si>
  <si>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</si>
  <si>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</si>
  <si>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</si>
  <si>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</si>
  <si>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</si>
  <si>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</si>
  <si>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</si>
  <si>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</si>
  <si>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</si>
  <si>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</si>
  <si>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</si>
  <si>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</si>
  <si>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</si>
  <si>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</si>
  <si>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</si>
  <si>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</si>
  <si>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</si>
  <si>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</si>
  <si>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</si>
  <si>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</si>
  <si>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</si>
  <si>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</si>
  <si>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</si>
  <si>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</si>
  <si>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</si>
  <si>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</si>
  <si>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</si>
  <si>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</si>
  <si>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</si>
  <si>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</si>
  <si>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</si>
  <si>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</si>
  <si>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</si>
  <si>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</si>
  <si>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</si>
  <si>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</si>
  <si>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</si>
  <si>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</si>
  <si>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</si>
  <si>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</si>
  <si>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</si>
  <si>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</si>
  <si>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</si>
  <si>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</si>
  <si>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</si>
  <si>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</si>
  <si>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</si>
  <si>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</si>
  <si>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</si>
  <si>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</si>
  <si>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</si>
  <si>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</si>
  <si>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</si>
  <si>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</si>
  <si>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</si>
  <si>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</si>
  <si>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</si>
  <si>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</si>
  <si>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</si>
  <si>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</si>
  <si>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</si>
  <si>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</si>
  <si>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</si>
  <si>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</si>
  <si>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</si>
  <si>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</si>
  <si>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</si>
  <si>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</si>
  <si>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</si>
  <si>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</si>
  <si>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</si>
  <si>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</si>
  <si>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</si>
  <si>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</si>
  <si>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</si>
  <si>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</si>
  <si>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</si>
  <si>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</si>
  <si>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</si>
  <si>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</si>
  <si>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</si>
  <si>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</si>
  <si>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</si>
  <si>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</si>
  <si>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</si>
  <si>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</si>
  <si>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</si>
  <si>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</si>
  <si>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</si>
  <si>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</si>
  <si>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</si>
  <si>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</si>
  <si>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</si>
  <si>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</si>
  <si>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</si>
  <si>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</si>
  <si>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</si>
  <si>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</si>
  <si>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</si>
  <si>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</si>
  <si>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</si>
  <si>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</si>
  <si>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</si>
  <si>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</si>
  <si>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</si>
  <si>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</si>
  <si>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</si>
  <si>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</si>
  <si>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</si>
  <si>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</si>
  <si>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</si>
  <si>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</si>
  <si>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</si>
  <si>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</si>
  <si>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</si>
  <si>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</si>
  <si>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</si>
  <si>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</si>
  <si>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</si>
  <si>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</si>
  <si>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</si>
  <si>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</si>
  <si>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</si>
  <si>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</si>
  <si>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</si>
  <si>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</si>
  <si>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</si>
  <si>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</si>
  <si>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</si>
  <si>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</si>
  <si>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</si>
  <si>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</si>
  <si>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</si>
  <si>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</si>
  <si>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</si>
  <si>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</si>
  <si>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</si>
  <si>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</si>
  <si>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</si>
  <si>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</si>
  <si>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</si>
  <si>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</si>
  <si>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</si>
  <si>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</si>
  <si>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</si>
  <si>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</si>
  <si>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</si>
  <si>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</si>
  <si>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</si>
  <si>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</si>
  <si>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</si>
  <si>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</si>
  <si>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</si>
  <si>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</si>
  <si>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</si>
  <si>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</si>
  <si>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</si>
  <si>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</si>
  <si>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</si>
  <si>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</si>
  <si>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</si>
  <si>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</si>
  <si>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</si>
  <si>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</si>
  <si>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</si>
  <si>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</si>
  <si>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</si>
  <si>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</si>
  <si>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</si>
  <si>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</si>
  <si>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</si>
  <si>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</si>
  <si>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</si>
  <si>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</si>
  <si>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</si>
  <si>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</si>
  <si>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</si>
  <si>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</si>
  <si>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</si>
  <si>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</si>
  <si>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</si>
  <si>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</si>
  <si>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</si>
  <si>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</si>
  <si>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</si>
  <si>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</si>
  <si>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</si>
  <si>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</si>
  <si>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</si>
  <si>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</si>
  <si>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</si>
  <si>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</si>
  <si>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</si>
  <si>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</si>
  <si>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</si>
  <si>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</si>
  <si>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</si>
  <si>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</si>
  <si>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</si>
  <si>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</si>
  <si>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</si>
  <si>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</si>
  <si>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</si>
  <si>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</si>
  <si>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</si>
  <si>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</si>
  <si>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</si>
  <si>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</si>
  <si>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</si>
  <si>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</si>
  <si>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</si>
  <si>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</si>
  <si>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</si>
  <si>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</si>
  <si>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</si>
  <si>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</si>
  <si>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</si>
  <si>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</si>
  <si>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</si>
  <si>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</si>
  <si>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</si>
  <si>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</si>
  <si>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</si>
  <si>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</si>
  <si>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</si>
  <si>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</si>
  <si>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</si>
  <si>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</si>
  <si>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</si>
  <si>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</si>
  <si>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</si>
  <si>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</si>
  <si>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</si>
  <si>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</si>
  <si>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</si>
  <si>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</si>
  <si>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</si>
  <si>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</si>
  <si>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</si>
  <si>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</si>
  <si>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</si>
  <si>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</si>
  <si>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</si>
  <si>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</si>
  <si>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</si>
  <si>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</si>
  <si>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</si>
  <si>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</si>
  <si>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</si>
  <si>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</si>
  <si>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</si>
  <si>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</si>
  <si>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</si>
  <si>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</si>
  <si>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</si>
  <si>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</si>
  <si>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</si>
  <si>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</si>
  <si>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</si>
  <si>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</si>
  <si>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</si>
  <si>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</si>
  <si>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</si>
  <si>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</si>
  <si>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</si>
  <si>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</si>
  <si>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</si>
  <si>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</si>
  <si>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</si>
  <si>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</si>
  <si>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</si>
  <si>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</si>
  <si>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</si>
  <si>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</si>
  <si>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</si>
  <si>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</si>
  <si>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</si>
  <si>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</si>
  <si>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</si>
  <si>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</si>
  <si>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</si>
  <si>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</si>
  <si>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</si>
  <si>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</si>
  <si>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</si>
  <si>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</si>
  <si>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</si>
  <si>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</si>
  <si>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</si>
  <si>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</si>
  <si>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</si>
  <si>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</si>
  <si>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</si>
  <si>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</si>
  <si>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</si>
  <si>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</si>
  <si>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</si>
  <si>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</si>
  <si>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</si>
  <si>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</si>
  <si>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</si>
  <si>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</si>
  <si>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</si>
  <si>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</si>
  <si>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</si>
  <si>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</si>
  <si>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</si>
  <si>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</si>
  <si>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</si>
  <si>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</si>
  <si>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</si>
  <si>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</si>
  <si>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</si>
  <si>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</si>
  <si>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</si>
  <si>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</si>
  <si>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</si>
  <si>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</si>
  <si>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</si>
  <si>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</si>
  <si>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</si>
  <si>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</si>
  <si>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</si>
  <si>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</si>
  <si>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</si>
  <si>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</si>
  <si>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</si>
  <si>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</si>
  <si>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</si>
  <si>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</si>
  <si>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</si>
  <si>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</si>
  <si>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</si>
  <si>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</si>
  <si>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</si>
  <si>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</si>
  <si>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</si>
  <si>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</si>
  <si>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</si>
  <si>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</si>
  <si>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</si>
  <si>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</si>
  <si>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</si>
  <si>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</si>
  <si>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</si>
  <si>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</si>
  <si>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</si>
  <si>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</si>
  <si>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</si>
  <si>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</si>
  <si>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</si>
  <si>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</si>
  <si>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</si>
  <si>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</si>
  <si>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</si>
  <si>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</si>
  <si>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</si>
  <si>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</si>
  <si>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</si>
  <si>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</si>
  <si>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</si>
  <si>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</si>
  <si>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</si>
  <si>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</si>
  <si>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</si>
  <si>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</si>
  <si>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</si>
  <si>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</si>
  <si>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</si>
  <si>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</si>
  <si>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</si>
  <si>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</si>
  <si>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</si>
  <si>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</si>
  <si>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</si>
  <si>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</si>
  <si>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</si>
  <si>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</si>
  <si>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</si>
  <si>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</si>
  <si>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</si>
  <si>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</si>
  <si>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</si>
  <si>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</si>
  <si>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</si>
  <si>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</si>
  <si>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</si>
  <si>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</si>
  <si>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</si>
  <si>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</si>
  <si>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</si>
  <si>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</si>
  <si>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</si>
  <si>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</si>
  <si>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</si>
  <si>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</si>
  <si>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</si>
  <si>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</si>
  <si>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</si>
  <si>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</si>
  <si>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</si>
  <si>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</si>
  <si>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</si>
  <si>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</si>
  <si>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</si>
  <si>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</si>
  <si>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</si>
  <si>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</si>
  <si>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</si>
  <si>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</si>
  <si>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</si>
  <si>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</si>
  <si>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</si>
  <si>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</si>
  <si>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</si>
  <si>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</si>
  <si>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</si>
  <si>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</si>
  <si>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</si>
  <si>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</si>
  <si>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</si>
  <si>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</si>
  <si>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</si>
  <si>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</si>
  <si>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</si>
  <si>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</si>
  <si>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</si>
  <si>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</si>
  <si>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</si>
  <si>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</si>
  <si>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</si>
  <si>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</si>
  <si>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</si>
  <si>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</si>
  <si>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</si>
  <si>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</si>
  <si>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</si>
  <si>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</si>
  <si>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</si>
  <si>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</si>
  <si>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</si>
  <si>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</si>
  <si>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</si>
  <si>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</si>
  <si>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</si>
  <si>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</si>
  <si>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</si>
  <si>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</si>
  <si>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</si>
  <si>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</si>
  <si>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</si>
  <si>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</si>
  <si>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</si>
  <si>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</si>
  <si>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</si>
  <si>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</si>
  <si>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</si>
  <si>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</si>
  <si>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</si>
  <si>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</si>
  <si>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</si>
  <si>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</si>
  <si>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</si>
  <si>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</si>
  <si>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</si>
  <si>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</si>
  <si>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</si>
  <si>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</si>
  <si>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</si>
  <si>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</si>
  <si>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</si>
  <si>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</si>
  <si>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</si>
  <si>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</si>
  <si>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</si>
  <si>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</si>
  <si>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</si>
  <si>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</si>
  <si>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</si>
  <si>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</si>
  <si>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</si>
  <si>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</si>
  <si>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</si>
  <si>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</si>
  <si>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</si>
  <si>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</si>
  <si>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</si>
  <si>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</si>
  <si>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</si>
  <si>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</si>
  <si>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</si>
  <si>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</si>
  <si>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</si>
  <si>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</si>
  <si>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</si>
  <si>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</si>
  <si>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</si>
  <si>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</si>
  <si>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</si>
  <si>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</si>
  <si>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</si>
  <si>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</si>
  <si>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</si>
  <si>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</si>
  <si>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</si>
  <si>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</si>
  <si>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</si>
  <si>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</si>
  <si>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</si>
  <si>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</si>
  <si>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</si>
  <si>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</si>
  <si>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</si>
  <si>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</si>
  <si>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</si>
  <si>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</si>
  <si>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</si>
  <si>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</si>
  <si>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</si>
  <si>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</si>
  <si>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</si>
  <si>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</si>
  <si>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</si>
  <si>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</si>
  <si>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</si>
  <si>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</si>
  <si>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</si>
  <si>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</si>
  <si>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</si>
  <si>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</si>
  <si>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</si>
  <si>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</si>
  <si>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</si>
  <si>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</si>
  <si>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</si>
  <si>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</si>
  <si>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</si>
  <si>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</si>
  <si>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</si>
  <si>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</si>
  <si>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</si>
  <si>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</si>
  <si>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</si>
  <si>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</si>
  <si>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</si>
  <si>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</si>
  <si>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</si>
  <si>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</si>
  <si>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</si>
  <si>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</si>
  <si>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</si>
  <si>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</si>
  <si>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</si>
  <si>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</si>
  <si>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</si>
  <si>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</si>
  <si>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</si>
  <si>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</si>
  <si>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</si>
  <si>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</si>
  <si>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</si>
  <si>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</si>
  <si>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</si>
  <si>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</si>
  <si>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</si>
  <si>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</si>
  <si>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</si>
  <si>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</si>
  <si>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</si>
  <si>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</si>
  <si>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</si>
  <si>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</si>
  <si>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</si>
  <si>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</si>
  <si>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</si>
  <si>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</si>
  <si>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</si>
  <si>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</si>
  <si>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</si>
  <si>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</si>
  <si>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</si>
  <si>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</si>
  <si>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</si>
  <si>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</si>
  <si>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</si>
  <si>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</si>
  <si>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</si>
  <si>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</si>
  <si>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</si>
  <si>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</si>
  <si>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</si>
  <si>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</si>
  <si>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</si>
  <si>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</si>
  <si>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</si>
  <si>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</si>
  <si>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</si>
  <si>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</si>
  <si>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</si>
  <si>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</si>
  <si>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</si>
  <si>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</si>
  <si>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</si>
  <si>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</si>
  <si>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</si>
  <si>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</si>
  <si>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</si>
  <si>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</si>
  <si>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</si>
  <si>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</si>
  <si>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</si>
  <si>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</si>
  <si>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</si>
  <si>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</si>
  <si>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</si>
  <si>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</si>
  <si>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</si>
  <si>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</si>
  <si>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</si>
  <si>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</si>
  <si>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</si>
  <si>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</si>
  <si>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</si>
  <si>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</si>
  <si>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</si>
  <si>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</si>
  <si>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</si>
  <si>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</si>
  <si>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</si>
  <si>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</si>
  <si>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</si>
  <si>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</si>
  <si>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</si>
  <si>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</si>
  <si>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</si>
  <si>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</si>
  <si>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</si>
  <si>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</si>
  <si>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</si>
  <si>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</si>
  <si>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</si>
  <si>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</si>
  <si>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</si>
  <si>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</si>
  <si>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</si>
  <si>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</si>
  <si>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</si>
  <si>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</si>
  <si>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</si>
  <si>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</si>
  <si>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</si>
  <si>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</si>
  <si>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</si>
  <si>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</si>
  <si>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</si>
  <si>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</si>
  <si>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</si>
  <si>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</si>
  <si>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</si>
  <si>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</si>
  <si>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</si>
  <si>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</si>
  <si>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</si>
  <si>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</si>
  <si>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</si>
  <si>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</si>
  <si>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</si>
  <si>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</si>
  <si>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</si>
  <si>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</si>
  <si>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</si>
  <si>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</si>
  <si>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</si>
  <si>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</si>
  <si>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</si>
  <si>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</si>
  <si>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</si>
  <si>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</si>
  <si>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</si>
  <si>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</si>
  <si>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</si>
  <si>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</si>
  <si>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</si>
  <si>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</si>
  <si>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</si>
  <si>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</si>
  <si>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</si>
  <si>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</si>
  <si>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</si>
  <si>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</si>
  <si>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</si>
  <si>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</si>
  <si>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</si>
  <si>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</si>
  <si>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</si>
  <si>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</si>
  <si>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</si>
  <si>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</si>
  <si>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</si>
  <si>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</si>
  <si>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</si>
  <si>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</si>
  <si>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</si>
  <si>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</si>
  <si>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</si>
  <si>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</si>
  <si>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</si>
  <si>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</si>
  <si>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</si>
  <si>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</si>
  <si>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</si>
  <si>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</si>
  <si>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</si>
  <si>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</si>
  <si>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</si>
  <si>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</si>
  <si>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</si>
  <si>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</si>
  <si>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</si>
  <si>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</si>
  <si>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</si>
  <si>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</si>
  <si>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</si>
  <si>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</si>
  <si>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</si>
  <si>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</si>
  <si>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</si>
  <si>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</si>
  <si>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</si>
  <si>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</si>
  <si>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</si>
  <si>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</si>
  <si>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</si>
  <si>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</si>
  <si>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</si>
  <si>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</si>
  <si>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</si>
  <si>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</si>
  <si>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</si>
  <si>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</si>
  <si>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</si>
  <si>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</si>
  <si>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</si>
  <si>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</si>
  <si>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</si>
  <si>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</si>
  <si>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</si>
  <si>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</si>
  <si>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</si>
  <si>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</si>
  <si>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</si>
  <si>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</si>
  <si>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</si>
  <si>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</si>
  <si>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</si>
  <si>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</si>
  <si>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</si>
  <si>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</si>
  <si>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</si>
  <si>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</si>
  <si>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</si>
  <si>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</si>
  <si>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</si>
  <si>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</si>
  <si>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</si>
  <si>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</si>
  <si>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</si>
  <si>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</si>
  <si>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</si>
  <si>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</si>
  <si>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</si>
  <si>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</si>
  <si>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</si>
  <si>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</si>
  <si>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</si>
  <si>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</si>
  <si>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</si>
  <si>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</si>
  <si>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</si>
  <si>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</si>
  <si>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</si>
  <si>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</si>
  <si>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</si>
  <si>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</si>
  <si>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</si>
  <si>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</si>
  <si>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</si>
  <si>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</si>
  <si>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</si>
  <si>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</si>
  <si>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</si>
  <si>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</si>
  <si>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</si>
  <si>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</si>
  <si>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</si>
  <si>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</si>
  <si>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</si>
  <si>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</si>
  <si>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</si>
  <si>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</si>
  <si>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</si>
  <si>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</si>
  <si>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</si>
  <si>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</si>
  <si>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</si>
  <si>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</si>
  <si>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</si>
  <si>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</si>
  <si>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</si>
  <si>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</si>
  <si>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</si>
  <si>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</si>
  <si>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</si>
  <si>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</si>
  <si>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</si>
  <si>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</si>
  <si>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</si>
  <si>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</si>
  <si>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</si>
  <si>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</si>
  <si>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</si>
  <si>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</si>
  <si>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</si>
  <si>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</si>
  <si>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</si>
  <si>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</si>
  <si>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</si>
  <si>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</si>
  <si>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</si>
  <si>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</si>
  <si>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</si>
  <si>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</si>
  <si>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</si>
  <si>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</si>
  <si>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</si>
  <si>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</si>
  <si>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</si>
  <si>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</si>
  <si>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</si>
  <si>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</si>
  <si>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</si>
  <si>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</si>
  <si>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</si>
  <si>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</si>
  <si>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</si>
  <si>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</si>
  <si>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</si>
  <si>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</si>
  <si>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</si>
  <si>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</si>
  <si>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</si>
  <si>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</si>
  <si>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</si>
  <si>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</si>
  <si>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</si>
  <si>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</si>
  <si>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</si>
  <si>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</si>
  <si>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</si>
  <si>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</si>
  <si>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</si>
  <si>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</si>
  <si>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</si>
  <si>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</si>
  <si>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</si>
  <si>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</si>
  <si>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</si>
  <si>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</si>
  <si>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</si>
  <si>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</si>
  <si>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</si>
  <si>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</si>
  <si>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</si>
  <si>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</si>
  <si>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</si>
  <si>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</si>
  <si>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</si>
  <si>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</si>
  <si>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</si>
  <si>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</si>
  <si>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</si>
  <si>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</si>
  <si>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</si>
  <si>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</si>
  <si>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</si>
  <si>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</si>
  <si>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</si>
  <si>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</si>
  <si>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</si>
  <si>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</si>
  <si>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</si>
  <si>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</si>
  <si>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</si>
  <si>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</si>
  <si>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</si>
  <si>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</si>
  <si>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</si>
  <si>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</si>
  <si>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</si>
  <si>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</si>
  <si>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</si>
  <si>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</si>
  <si>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</si>
  <si>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</si>
  <si>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</si>
  <si>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</si>
  <si>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</si>
  <si>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</si>
  <si>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</si>
  <si>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</si>
  <si>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</si>
  <si>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</si>
  <si>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</si>
  <si>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</si>
  <si>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</si>
  <si>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</si>
  <si>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</si>
  <si>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</si>
  <si>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</si>
  <si>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</si>
  <si>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</si>
  <si>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</si>
  <si>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</si>
  <si>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</si>
  <si>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</si>
  <si>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</si>
  <si>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</si>
  <si>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</si>
  <si>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</si>
  <si>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</si>
  <si>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</si>
  <si>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</si>
  <si>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</si>
  <si>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</si>
  <si>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</si>
  <si>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</si>
  <si>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</si>
  <si>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</si>
  <si>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</si>
  <si>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</si>
  <si>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</si>
  <si>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</si>
  <si>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</si>
  <si>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</si>
  <si>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</si>
  <si>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</si>
  <si>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</si>
  <si>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</si>
  <si>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</si>
  <si>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</si>
  <si>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</si>
  <si>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</si>
  <si>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</si>
  <si>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</si>
  <si>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</si>
  <si>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</si>
  <si>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</si>
  <si>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</si>
  <si>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</si>
  <si>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</si>
  <si>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</si>
  <si>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</si>
  <si>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</si>
  <si>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</si>
  <si>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</si>
  <si>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</si>
  <si>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</si>
  <si>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</si>
  <si>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</si>
  <si>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</si>
  <si>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</si>
  <si>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</si>
  <si>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</si>
  <si>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</si>
  <si>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</si>
  <si>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</si>
  <si>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</si>
  <si>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</si>
  <si>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</si>
  <si>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</si>
  <si>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</si>
  <si>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</si>
  <si>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</si>
  <si>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</si>
  <si>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</si>
  <si>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</si>
  <si>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</si>
  <si>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</si>
  <si>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</si>
  <si>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</si>
  <si>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</si>
  <si>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</si>
  <si>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</si>
  <si>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</si>
  <si>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</si>
  <si>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</si>
  <si>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</si>
  <si>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</si>
  <si>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</si>
  <si>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</si>
  <si>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</si>
  <si>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</si>
  <si>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</si>
  <si>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</si>
  <si>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</si>
  <si>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</si>
  <si>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</si>
  <si>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</si>
  <si>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</si>
  <si>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</si>
  <si>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</si>
  <si>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</si>
  <si>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</si>
  <si>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</si>
  <si>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</si>
  <si>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</si>
  <si>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</si>
  <si>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</si>
  <si>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</si>
  <si>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</si>
  <si>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</si>
  <si>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</si>
  <si>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</si>
  <si>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</si>
  <si>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</si>
  <si>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</si>
  <si>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</si>
  <si>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</si>
  <si>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</si>
  <si>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</si>
  <si>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</si>
  <si>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</si>
  <si>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</si>
  <si>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</si>
  <si>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</si>
  <si>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</si>
  <si>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</si>
  <si>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</si>
  <si>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</si>
  <si>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</si>
  <si>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</si>
  <si>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</si>
  <si>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</si>
  <si>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</si>
  <si>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</si>
  <si>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</si>
  <si>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</si>
  <si>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</si>
  <si>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</si>
  <si>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</si>
  <si>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</si>
  <si>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</si>
  <si>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</si>
  <si>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</si>
  <si>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</si>
  <si>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</si>
  <si>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</si>
  <si>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</si>
  <si>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</si>
  <si>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</si>
  <si>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</si>
  <si>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</si>
  <si>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</si>
  <si>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</si>
  <si>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</si>
  <si>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</si>
  <si>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</si>
  <si>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</si>
  <si>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</si>
  <si>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</si>
  <si>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</si>
  <si>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</si>
  <si>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</si>
  <si>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</si>
  <si>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</si>
  <si>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</si>
  <si>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</si>
  <si>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</si>
  <si>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</si>
  <si>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</si>
  <si>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</si>
  <si>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</si>
  <si>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</si>
  <si>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</si>
  <si>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</si>
  <si>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</si>
  <si>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</si>
  <si>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</si>
  <si>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</si>
  <si>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</si>
  <si>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</si>
  <si>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</si>
  <si>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</si>
  <si>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</si>
  <si>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</si>
  <si>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</si>
  <si>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</si>
  <si>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</si>
  <si>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</si>
  <si>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</si>
  <si>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</si>
  <si>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</si>
  <si>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</si>
  <si>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</si>
  <si>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</si>
  <si>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</si>
  <si>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</si>
  <si>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</si>
  <si>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</si>
  <si>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</si>
  <si>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</si>
  <si>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</si>
  <si>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</si>
  <si>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</si>
  <si>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</si>
  <si>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</si>
  <si>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</si>
  <si>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</si>
  <si>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</si>
  <si>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</si>
  <si>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</si>
  <si>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</si>
  <si>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</si>
  <si>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</si>
  <si>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</si>
  <si>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</si>
  <si>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</si>
  <si>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</si>
  <si>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</si>
  <si>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</si>
  <si>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</si>
  <si>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</si>
  <si>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</si>
  <si>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</si>
  <si>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</si>
  <si>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</si>
  <si>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</si>
  <si>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</si>
  <si>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</si>
  <si>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</si>
  <si>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</si>
  <si>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</si>
  <si>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</si>
  <si>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</si>
  <si>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</si>
  <si>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</si>
  <si>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</si>
  <si>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</si>
  <si>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</si>
  <si>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</si>
  <si>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</si>
  <si>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</si>
  <si>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</si>
  <si>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</si>
  <si>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</si>
  <si>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</si>
  <si>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</si>
  <si>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</si>
  <si>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</si>
  <si>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</si>
  <si>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</si>
  <si>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</si>
  <si>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</si>
  <si>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</si>
  <si>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</si>
  <si>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</si>
  <si>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</si>
  <si>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</si>
  <si>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</si>
  <si>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</si>
  <si>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</si>
  <si>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</si>
  <si>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</si>
  <si>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</si>
  <si>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</si>
  <si>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</si>
  <si>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</si>
  <si>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</si>
  <si>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</si>
  <si>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</si>
  <si>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</si>
  <si>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</si>
  <si>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</si>
  <si>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</si>
  <si>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</si>
  <si>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</si>
  <si>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</si>
  <si>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</si>
  <si>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</si>
  <si>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</si>
  <si>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</si>
  <si>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</si>
  <si>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</si>
  <si>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</si>
  <si>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</si>
  <si>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</si>
  <si>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</si>
  <si>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</si>
  <si>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</si>
  <si>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</si>
  <si>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</si>
  <si>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</si>
  <si>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</si>
  <si>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</si>
  <si>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</si>
  <si>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</si>
  <si>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</si>
  <si>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</si>
  <si>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</si>
  <si>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</si>
  <si>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</si>
  <si>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</si>
  <si>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</si>
  <si>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</si>
  <si>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</si>
  <si>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</si>
  <si>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</si>
  <si>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</si>
  <si>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</si>
  <si>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</si>
  <si>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</si>
  <si>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</si>
  <si>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</si>
  <si>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</si>
  <si>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</si>
  <si>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</si>
  <si>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</si>
  <si>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</si>
  <si>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</si>
  <si>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</si>
  <si>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</si>
  <si>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</si>
  <si>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</si>
  <si>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</si>
  <si>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</si>
  <si>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</si>
  <si>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</si>
  <si>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</si>
  <si>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</si>
  <si>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</si>
  <si>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</si>
  <si>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</si>
  <si>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</si>
  <si>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</si>
  <si>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</si>
  <si>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</si>
  <si>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</si>
  <si>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</si>
  <si>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</si>
  <si>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</si>
  <si>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</si>
  <si>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</si>
  <si>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</si>
  <si>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</si>
  <si>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</si>
  <si>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</si>
  <si>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</si>
  <si>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</si>
  <si>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</si>
  <si>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</si>
  <si>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</si>
  <si>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</si>
  <si>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</si>
  <si>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</si>
  <si>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</si>
  <si>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</si>
  <si>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</si>
  <si>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</si>
  <si>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</si>
  <si>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</si>
  <si>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</si>
  <si>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</si>
  <si>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</si>
  <si>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</si>
  <si>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</si>
  <si>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</si>
  <si>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</si>
  <si>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</si>
  <si>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</si>
  <si>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</si>
  <si>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</si>
  <si>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</si>
  <si>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</si>
  <si>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</si>
  <si>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</si>
  <si>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</si>
  <si>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</si>
  <si>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</si>
  <si>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</si>
  <si>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</si>
  <si>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</si>
  <si>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</si>
  <si>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</si>
  <si>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</si>
  <si>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</si>
  <si>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</si>
  <si>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</si>
  <si>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</si>
  <si>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</si>
  <si>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</si>
  <si>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</si>
  <si>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</si>
  <si>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</si>
  <si>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</si>
  <si>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</si>
  <si>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</si>
  <si>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</si>
  <si>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</si>
  <si>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</si>
  <si>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</si>
  <si>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</si>
  <si>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</si>
  <si>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</si>
  <si>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</si>
  <si>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</si>
  <si>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</si>
  <si>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</si>
  <si>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</si>
  <si>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</si>
  <si>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</si>
  <si>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</si>
  <si>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</si>
  <si>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</si>
  <si>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</si>
  <si>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</si>
  <si>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</si>
  <si>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</si>
  <si>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</si>
  <si>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</si>
  <si>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</si>
  <si>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</si>
  <si>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</si>
  <si>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</si>
  <si>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</si>
  <si>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</si>
  <si>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</si>
  <si>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</si>
  <si>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</si>
  <si>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</si>
  <si>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</si>
  <si>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</si>
  <si>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</si>
  <si>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</si>
  <si>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</si>
  <si>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</si>
  <si>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</si>
  <si>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</si>
  <si>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</si>
  <si>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</si>
  <si>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</si>
  <si>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</si>
  <si>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</si>
  <si>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</si>
  <si>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</si>
  <si>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</si>
  <si>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</si>
  <si>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</si>
  <si>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</si>
  <si>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</si>
  <si>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</si>
  <si>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</si>
  <si>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</si>
  <si>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</si>
  <si>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</si>
  <si>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</si>
  <si>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</si>
  <si>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</si>
  <si>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</si>
  <si>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</si>
  <si>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</si>
  <si>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</si>
  <si>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</si>
  <si>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</si>
  <si>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</si>
  <si>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</si>
  <si>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</si>
  <si>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</si>
  <si>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</si>
  <si>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</si>
  <si>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</si>
  <si>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</si>
  <si>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</si>
  <si>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</si>
  <si>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</si>
  <si>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</si>
  <si>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</si>
  <si>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</si>
  <si>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</si>
  <si>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</si>
  <si>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</si>
  <si>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</si>
  <si>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</si>
  <si>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</si>
  <si>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</si>
  <si>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</si>
  <si>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</si>
  <si>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</si>
  <si>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</si>
  <si>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</si>
  <si>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</si>
  <si>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</si>
  <si>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</si>
  <si>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</si>
  <si>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</si>
  <si>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</si>
  <si>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</si>
  <si>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</si>
  <si>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</si>
  <si>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</si>
  <si>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</si>
  <si>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</si>
  <si>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</si>
  <si>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</si>
  <si>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</si>
  <si>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</si>
  <si>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</si>
  <si>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</si>
  <si>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</si>
  <si>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</si>
  <si>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</si>
  <si>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</si>
  <si>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</si>
  <si>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</si>
  <si>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</si>
  <si>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</si>
  <si>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</si>
  <si>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</si>
  <si>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</si>
  <si>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</si>
  <si>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</si>
  <si>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</si>
  <si>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</si>
  <si>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</si>
  <si>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</si>
  <si>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</si>
  <si>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</si>
  <si>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</si>
  <si>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</si>
  <si>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</si>
  <si>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</si>
  <si>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</si>
  <si>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</si>
  <si>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</si>
  <si>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</si>
  <si>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</si>
  <si>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</si>
  <si>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</si>
  <si>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</si>
  <si>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</si>
  <si>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</si>
  <si>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</si>
  <si>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</si>
  <si>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</si>
  <si>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</si>
  <si>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</si>
  <si>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</si>
  <si>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</si>
  <si>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</si>
  <si>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</si>
  <si>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</si>
  <si>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</si>
  <si>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</si>
  <si>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</si>
  <si>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</si>
  <si>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</si>
  <si>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</si>
  <si>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</si>
  <si>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</si>
  <si>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</si>
  <si>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</si>
  <si>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</si>
  <si>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</si>
  <si>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</si>
  <si>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</si>
  <si>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</si>
  <si>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</si>
  <si>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</si>
  <si>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</si>
  <si>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</si>
  <si>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</si>
  <si>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</si>
  <si>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</si>
  <si>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</si>
  <si>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</si>
  <si>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</si>
  <si>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</si>
  <si>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</si>
  <si>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</si>
  <si>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</si>
  <si>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</si>
  <si>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</si>
  <si>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</si>
  <si>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</si>
  <si>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</si>
  <si>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</si>
  <si>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</si>
  <si>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</si>
  <si>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</si>
  <si>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</si>
  <si>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</si>
  <si>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</si>
  <si>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</si>
  <si>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</si>
  <si>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</si>
  <si>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</si>
  <si>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</si>
  <si>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</si>
  <si>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</si>
  <si>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</si>
  <si>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</si>
  <si>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</si>
  <si>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</si>
  <si>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</si>
  <si>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</si>
  <si>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</si>
  <si>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</si>
  <si>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</si>
  <si>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</si>
  <si>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</si>
  <si>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</si>
  <si>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</si>
  <si>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</si>
  <si>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</si>
  <si>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</si>
  <si>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</si>
  <si>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</si>
  <si>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</si>
  <si>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</si>
  <si>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</si>
  <si>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</si>
  <si>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</si>
  <si>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</si>
  <si>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</si>
  <si>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</si>
  <si>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</si>
  <si>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</si>
  <si>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</si>
  <si>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</si>
  <si>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</si>
  <si>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</si>
  <si>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</si>
  <si>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</si>
  <si>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</si>
  <si>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</si>
  <si>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</si>
  <si>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</si>
  <si>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</si>
  <si>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</si>
  <si>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</si>
  <si>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</si>
  <si>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</si>
  <si>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</si>
  <si>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</si>
  <si>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</si>
  <si>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</si>
  <si>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</si>
  <si>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</si>
  <si>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</si>
  <si>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</si>
  <si>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</si>
  <si>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</si>
  <si>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</si>
  <si>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</si>
  <si>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</si>
  <si>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</si>
  <si>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</si>
  <si>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</si>
  <si>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</si>
  <si>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</si>
  <si>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</si>
  <si>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</si>
  <si>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</si>
  <si>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</si>
  <si>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</si>
  <si>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</si>
  <si>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</si>
  <si>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</si>
  <si>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</si>
  <si>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</si>
  <si>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</si>
  <si>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</si>
  <si>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</si>
  <si>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</si>
  <si>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</si>
  <si>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</si>
  <si>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</si>
  <si>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</si>
  <si>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</si>
  <si>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</si>
  <si>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</si>
  <si>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</si>
  <si>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</si>
  <si>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</si>
  <si>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</si>
  <si>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</si>
  <si>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</si>
  <si>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</si>
  <si>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</si>
  <si>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</si>
  <si>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</si>
  <si>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</si>
  <si>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</si>
  <si>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</si>
  <si>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</si>
  <si>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</si>
  <si>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</si>
  <si>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</si>
  <si>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</si>
  <si>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</si>
  <si>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</si>
  <si>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</si>
  <si>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</si>
  <si>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</si>
  <si>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</si>
  <si>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</si>
  <si>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</si>
  <si>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</si>
  <si>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</si>
  <si>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</si>
  <si>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</si>
  <si>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</si>
  <si>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</si>
  <si>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</si>
  <si>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</si>
  <si>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</si>
  <si>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</si>
  <si>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</si>
  <si>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</si>
  <si>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</si>
  <si>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</si>
  <si>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</si>
  <si>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</si>
  <si>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</si>
  <si>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</si>
  <si>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</si>
  <si>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</si>
  <si>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</si>
  <si>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</si>
  <si>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</si>
  <si>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</si>
  <si>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</si>
  <si>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</si>
  <si>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</si>
  <si>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</si>
  <si>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</si>
  <si>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</si>
  <si>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</si>
  <si>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</si>
  <si>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</si>
  <si>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</si>
  <si>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</si>
  <si>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</si>
  <si>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</si>
  <si>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</si>
  <si>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</si>
  <si>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</si>
  <si>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</si>
  <si>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</si>
  <si>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</si>
  <si>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</si>
  <si>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</si>
  <si>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</si>
  <si>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</si>
  <si>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</si>
  <si>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</si>
  <si>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</si>
  <si>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</si>
  <si>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</si>
  <si>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</si>
  <si>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</si>
  <si>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</si>
  <si>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</si>
  <si>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</si>
  <si>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</si>
  <si>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</si>
  <si>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</si>
  <si>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</si>
  <si>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</si>
  <si>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</si>
  <si>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</si>
  <si>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</si>
  <si>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</si>
  <si>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</si>
  <si>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</si>
  <si>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</si>
  <si>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</si>
  <si>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</si>
  <si>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</si>
  <si>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</si>
  <si>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</si>
  <si>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</si>
  <si>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</si>
  <si>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</si>
  <si>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</si>
  <si>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</si>
  <si>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</si>
  <si>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</si>
  <si>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</si>
  <si>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</si>
  <si>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</si>
  <si>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</si>
  <si>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</si>
  <si>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</si>
  <si>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</si>
  <si>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</si>
  <si>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</si>
  <si>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</si>
  <si>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</si>
  <si>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</si>
  <si>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</si>
  <si>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</si>
  <si>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</si>
  <si>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</si>
  <si>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</si>
  <si>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</si>
  <si>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</si>
  <si>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</si>
  <si>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</si>
  <si>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</si>
  <si>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</si>
  <si>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</si>
  <si>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</si>
  <si>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</si>
  <si>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</si>
  <si>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</si>
  <si>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</si>
  <si>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</si>
  <si>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</si>
  <si>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</si>
  <si>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</si>
  <si>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</si>
  <si>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</si>
  <si>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</si>
  <si>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</si>
  <si>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</si>
  <si>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</si>
  <si>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</si>
  <si>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</si>
  <si>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</si>
  <si>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</si>
  <si>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</si>
  <si>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</si>
  <si>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</si>
  <si>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</si>
  <si>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</si>
  <si>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</si>
  <si>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</si>
  <si>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</si>
  <si>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</si>
  <si>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</si>
  <si>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</si>
  <si>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</si>
  <si>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</si>
  <si>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</si>
  <si>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</si>
  <si>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</si>
  <si>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</si>
  <si>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</si>
  <si>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</si>
  <si>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</si>
  <si>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</si>
  <si>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</si>
  <si>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</si>
  <si>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</si>
  <si>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</si>
  <si>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</si>
  <si>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</si>
  <si>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</si>
  <si>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</si>
  <si>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</si>
  <si>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</si>
  <si>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</si>
  <si>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</si>
  <si>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</si>
  <si>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</si>
  <si>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</si>
  <si>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</si>
  <si>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</si>
  <si>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</si>
  <si>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</si>
  <si>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</si>
  <si>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</si>
  <si>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</si>
  <si>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</si>
  <si>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</si>
  <si>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</si>
  <si>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</si>
  <si>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</si>
  <si>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</si>
  <si>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</si>
  <si>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</si>
  <si>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</si>
  <si>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</si>
  <si>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</si>
  <si>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</si>
  <si>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</si>
  <si>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</si>
  <si>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</si>
  <si>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</si>
  <si>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</si>
  <si>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</si>
  <si>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</si>
  <si>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</si>
  <si>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</si>
  <si>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</si>
  <si>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</si>
  <si>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</si>
  <si>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</si>
  <si>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</si>
  <si>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</si>
  <si>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</si>
  <si>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</si>
  <si>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</si>
  <si>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</si>
  <si>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</si>
  <si>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</si>
  <si>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</si>
  <si>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</si>
  <si>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</si>
  <si>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</si>
  <si>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</si>
  <si>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</si>
  <si>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</si>
  <si>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</si>
  <si>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</si>
  <si>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</si>
  <si>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</si>
  <si>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</si>
  <si>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</si>
  <si>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</si>
  <si>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</si>
  <si>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</si>
  <si>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</si>
  <si>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</si>
  <si>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</si>
  <si>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</si>
  <si>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</si>
  <si>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</si>
  <si>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</si>
  <si>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</si>
  <si>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</si>
  <si>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</si>
  <si>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</si>
  <si>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</si>
  <si>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</si>
  <si>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</si>
  <si>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</si>
  <si>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</si>
  <si>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</si>
  <si>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</si>
  <si>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</si>
  <si>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</si>
  <si>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</si>
  <si>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</si>
  <si>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</si>
  <si>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</si>
  <si>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</si>
  <si>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</si>
  <si>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</si>
  <si>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</si>
  <si>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</si>
  <si>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</si>
  <si>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</si>
  <si>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</si>
  <si>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</si>
  <si>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</si>
  <si>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</si>
  <si>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</si>
  <si>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</si>
  <si>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</si>
  <si>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</si>
  <si>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</si>
  <si>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</si>
  <si>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</si>
  <si>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</si>
  <si>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</si>
  <si>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</si>
  <si>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</si>
  <si>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</si>
  <si>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</si>
  <si>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</si>
  <si>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</si>
  <si>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</si>
  <si>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</si>
  <si>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</si>
  <si>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</si>
  <si>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</si>
  <si>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</si>
  <si>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</si>
  <si>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</si>
  <si>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</si>
  <si>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</si>
  <si>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</si>
  <si>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</si>
  <si>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</si>
  <si>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</si>
  <si>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</si>
  <si>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</si>
  <si>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</si>
  <si>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</si>
  <si>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</si>
  <si>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</si>
  <si>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</si>
  <si>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</si>
  <si>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</si>
  <si>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</si>
  <si>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</si>
  <si>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</si>
  <si>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</si>
  <si>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</si>
  <si>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</si>
  <si>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</si>
  <si>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</si>
  <si>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</si>
  <si>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</si>
  <si>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</si>
  <si>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</si>
  <si>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</si>
  <si>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</si>
  <si>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</si>
  <si>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</si>
  <si>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</si>
  <si>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</si>
  <si>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</si>
  <si>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</si>
  <si>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</si>
  <si>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</si>
  <si>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</si>
  <si>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</si>
  <si>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</si>
  <si>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</si>
  <si>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</si>
  <si>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</si>
  <si>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</si>
  <si>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</si>
  <si>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</si>
  <si>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</si>
  <si>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</si>
  <si>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</si>
  <si>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</si>
  <si>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</si>
  <si>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</si>
  <si>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</si>
  <si>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</si>
  <si>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</si>
  <si>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</si>
  <si>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</si>
  <si>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</si>
  <si>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</si>
  <si>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</si>
  <si>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</si>
  <si>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</si>
  <si>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</si>
  <si>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</si>
  <si>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</si>
  <si>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</si>
  <si>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</si>
  <si>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</si>
  <si>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</si>
  <si>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</si>
  <si>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</si>
  <si>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</si>
  <si>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</si>
  <si>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</si>
  <si>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</si>
  <si>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</si>
  <si>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</si>
  <si>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</si>
  <si>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</si>
  <si>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</si>
  <si>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</si>
  <si>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</si>
  <si>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</si>
  <si>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</si>
  <si>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</si>
  <si>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</si>
  <si>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</si>
  <si>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</si>
  <si>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</si>
  <si>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</si>
  <si>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</si>
  <si>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</si>
  <si>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</si>
  <si>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</si>
  <si>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</si>
  <si>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</si>
  <si>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</si>
  <si>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</si>
  <si>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</si>
  <si>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</si>
  <si>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</si>
  <si>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</si>
  <si>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</si>
  <si>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</si>
  <si>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</si>
  <si>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</si>
  <si>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</si>
  <si>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</si>
  <si>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</si>
  <si>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</si>
  <si>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</si>
  <si>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</si>
  <si>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</si>
  <si>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</si>
  <si>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</si>
  <si>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</si>
  <si>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</si>
  <si>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</si>
  <si>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</si>
  <si>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</si>
  <si>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</si>
  <si>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</si>
  <si>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</si>
  <si>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</si>
  <si>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</si>
  <si>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</si>
  <si>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</si>
  <si>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</si>
  <si>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</si>
  <si>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</si>
  <si>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</si>
  <si>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</si>
  <si>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</si>
  <si>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</si>
  <si>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</si>
  <si>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</si>
  <si>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</si>
  <si>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</si>
  <si>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</si>
  <si>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</si>
  <si>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</si>
  <si>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</si>
  <si>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</si>
  <si>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</si>
  <si>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</si>
  <si>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</si>
  <si>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</si>
  <si>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</si>
  <si>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</si>
  <si>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</si>
  <si>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</si>
  <si>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</si>
  <si>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</si>
  <si>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</si>
  <si>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</si>
  <si>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</si>
  <si>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</si>
  <si>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</si>
  <si>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</si>
  <si>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</si>
  <si>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</si>
  <si>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</si>
  <si>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</si>
  <si>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</si>
  <si>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</si>
  <si>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</si>
  <si>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</si>
  <si>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</si>
  <si>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</si>
  <si>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</si>
  <si>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</si>
  <si>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</si>
  <si>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</si>
  <si>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</si>
  <si>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</si>
  <si>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</si>
  <si>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</si>
  <si>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</si>
  <si>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</si>
  <si>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</si>
  <si>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</si>
  <si>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</si>
  <si>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</si>
  <si>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</si>
  <si>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</si>
  <si>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</si>
  <si>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</si>
  <si>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</si>
  <si>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</si>
  <si>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</si>
  <si>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</si>
  <si>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</si>
  <si>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</si>
  <si>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</si>
  <si>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</si>
  <si>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</si>
  <si>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</si>
  <si>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</si>
  <si>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</si>
  <si>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</si>
  <si>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</si>
  <si>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</si>
  <si>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</si>
  <si>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</si>
  <si>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</si>
  <si>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</si>
  <si>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</si>
  <si>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</si>
  <si>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</si>
  <si>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</si>
  <si>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</si>
  <si>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</si>
  <si>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</si>
  <si>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</si>
  <si>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</si>
  <si>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</si>
  <si>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</si>
  <si>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</si>
  <si>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</si>
  <si>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</si>
  <si>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</si>
  <si>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</si>
  <si>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</si>
  <si>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</si>
  <si>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</si>
  <si>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</si>
  <si>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</si>
  <si>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</si>
  <si>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</si>
  <si>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</si>
  <si>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</si>
  <si>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</si>
  <si>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</si>
  <si>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</si>
  <si>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</si>
  <si>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</si>
  <si>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</si>
  <si>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</si>
  <si>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</si>
  <si>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</si>
  <si>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</si>
  <si>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</si>
  <si>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</si>
  <si>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</si>
  <si>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</si>
  <si>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</si>
  <si>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</si>
  <si>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</si>
  <si>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</si>
  <si>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</si>
  <si>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</si>
  <si>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</si>
  <si>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</si>
  <si>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</si>
  <si>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</si>
  <si>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</si>
  <si>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</si>
  <si>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</si>
  <si>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</si>
  <si>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</si>
  <si>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</si>
  <si>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</si>
  <si>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</si>
  <si>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</si>
  <si>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</si>
  <si>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</si>
  <si>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</si>
  <si>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</si>
  <si>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</si>
  <si>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</si>
  <si>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</si>
  <si>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</si>
  <si>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</si>
  <si>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</si>
  <si>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</si>
  <si>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</si>
  <si>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</si>
  <si>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</si>
  <si>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</si>
  <si>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</si>
  <si>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</si>
  <si>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</si>
  <si>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</si>
  <si>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</si>
  <si>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</si>
  <si>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</si>
  <si>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</si>
  <si>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</si>
  <si>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</si>
  <si>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</si>
  <si>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</si>
  <si>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</si>
  <si>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</si>
  <si>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</si>
  <si>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</si>
  <si>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</si>
  <si>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</si>
  <si>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</si>
  <si>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</si>
  <si>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</si>
  <si>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</si>
  <si>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</si>
  <si>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</si>
  <si>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</si>
  <si>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</si>
  <si>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</si>
  <si>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</si>
  <si>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</si>
  <si>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</si>
  <si>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</si>
  <si>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</si>
  <si>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</si>
  <si>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</si>
  <si>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</si>
  <si>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</si>
  <si>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</si>
  <si>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</si>
  <si>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</si>
  <si>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</si>
  <si>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</si>
  <si>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</si>
  <si>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</si>
  <si>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</si>
  <si>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</si>
  <si>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</si>
  <si>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</si>
  <si>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</si>
  <si>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</si>
  <si>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</si>
  <si>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</si>
  <si>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</si>
  <si>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</si>
  <si>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</si>
  <si>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</si>
  <si>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</si>
  <si>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</si>
  <si>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</si>
  <si>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</si>
  <si>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</si>
  <si>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</si>
  <si>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</si>
  <si>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</si>
  <si>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</si>
  <si>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</si>
  <si>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</si>
  <si>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</si>
  <si>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</si>
  <si>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</si>
  <si>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</si>
  <si>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</si>
  <si>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</si>
  <si>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</si>
  <si>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</si>
  <si>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</si>
  <si>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</si>
  <si>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</si>
  <si>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</si>
  <si>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</si>
  <si>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</si>
  <si>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</si>
  <si>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</si>
  <si>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</si>
  <si>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</si>
  <si>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</si>
  <si>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</si>
  <si>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</si>
  <si>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</si>
  <si>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</si>
  <si>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</si>
  <si>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</si>
  <si>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</si>
  <si>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</si>
  <si>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</si>
  <si>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</si>
  <si>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</si>
  <si>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</si>
  <si>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</si>
  <si>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</si>
  <si>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</si>
  <si>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</si>
  <si>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</si>
  <si>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</si>
  <si>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</si>
  <si>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</si>
  <si>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</si>
  <si>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</si>
  <si>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</si>
  <si>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</si>
  <si>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</si>
  <si>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</si>
  <si>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</si>
  <si>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</si>
  <si>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</si>
  <si>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</si>
  <si>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</si>
  <si>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</si>
  <si>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</si>
  <si>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</si>
  <si>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</si>
  <si>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</si>
  <si>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</si>
  <si>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</si>
  <si>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</si>
  <si>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</si>
  <si>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</si>
  <si>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</si>
  <si>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</si>
  <si>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</si>
  <si>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</si>
  <si>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</si>
  <si>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</si>
  <si>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</si>
  <si>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</si>
  <si>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</si>
  <si>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</si>
  <si>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</si>
  <si>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</si>
  <si>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</si>
  <si>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</si>
  <si>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</si>
  <si>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</si>
  <si>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</si>
  <si>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</si>
  <si>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</si>
  <si>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</si>
  <si>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</si>
  <si>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</si>
  <si>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</si>
  <si>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</si>
  <si>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</si>
  <si>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</si>
  <si>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</si>
  <si>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</si>
  <si>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</si>
  <si>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</si>
  <si>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</si>
  <si>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</si>
  <si>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</si>
  <si>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</si>
  <si>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</si>
  <si>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</si>
  <si>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</si>
  <si>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</si>
  <si>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</si>
  <si>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</si>
  <si>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</si>
  <si>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</si>
  <si>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</si>
  <si>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</si>
  <si>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</si>
  <si>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</si>
  <si>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</si>
  <si>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</si>
  <si>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</si>
  <si>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</si>
  <si>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</si>
  <si>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</si>
  <si>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</si>
  <si>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</si>
  <si>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</si>
  <si>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</si>
  <si>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</si>
  <si>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</si>
  <si>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</si>
  <si>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</si>
  <si>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</si>
  <si>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</si>
  <si>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</si>
  <si>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</si>
  <si>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</si>
  <si>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</si>
  <si>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</si>
  <si>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</si>
  <si>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</si>
  <si>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</si>
  <si>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</si>
  <si>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</si>
  <si>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</si>
  <si>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</si>
  <si>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</si>
  <si>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</si>
  <si>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</si>
  <si>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</si>
  <si>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</si>
  <si>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</si>
  <si>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</si>
  <si>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</si>
  <si>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</si>
  <si>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</si>
  <si>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</si>
  <si>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</si>
  <si>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</si>
  <si>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</si>
  <si>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</si>
  <si>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</si>
  <si>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</si>
  <si>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</si>
  <si>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</si>
  <si>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</si>
  <si>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</si>
  <si>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</si>
  <si>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</si>
  <si>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</si>
  <si>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</si>
  <si>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</si>
  <si>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</si>
  <si>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</si>
  <si>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</si>
  <si>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</si>
  <si>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</si>
  <si>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</si>
  <si>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</si>
  <si>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</si>
  <si>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</si>
  <si>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</si>
  <si>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</si>
  <si>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</si>
  <si>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</si>
  <si>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</si>
  <si>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</si>
  <si>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</si>
  <si>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</si>
  <si>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</si>
  <si>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</si>
  <si>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</si>
  <si>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</si>
  <si>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</si>
  <si>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</si>
  <si>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</si>
  <si>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</si>
  <si>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</si>
  <si>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</si>
  <si>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</si>
  <si>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</si>
  <si>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</si>
  <si>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</si>
  <si>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</si>
  <si>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</si>
  <si>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</si>
  <si>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</si>
  <si>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</si>
  <si>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</si>
  <si>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</si>
  <si>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</si>
  <si>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</si>
  <si>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</si>
  <si>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</si>
  <si>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</si>
  <si>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</si>
  <si>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</si>
  <si>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</si>
  <si>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</si>
  <si>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</si>
  <si>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</si>
  <si>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</si>
  <si>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</si>
  <si>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</si>
  <si>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</si>
  <si>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</si>
  <si>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</si>
  <si>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</si>
  <si>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</si>
  <si>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</si>
  <si>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</si>
  <si>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</si>
  <si>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</si>
  <si>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</si>
  <si>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</si>
  <si>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</si>
  <si>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</si>
  <si>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</si>
  <si>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</si>
  <si>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</si>
  <si>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</si>
  <si>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</si>
  <si>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</si>
  <si>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</si>
  <si>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</si>
  <si>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</si>
  <si>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</si>
  <si>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</si>
  <si>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</si>
  <si>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</si>
  <si>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</si>
  <si>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</si>
  <si>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</si>
  <si>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</si>
  <si>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</si>
  <si>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</si>
  <si>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</si>
  <si>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</si>
  <si>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</si>
  <si>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</si>
  <si>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</si>
  <si>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</si>
  <si>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</si>
  <si>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</si>
  <si>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</si>
  <si>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</si>
  <si>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</si>
  <si>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</si>
  <si>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</si>
  <si>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</si>
  <si>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</si>
  <si>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</si>
  <si>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</si>
  <si>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</si>
  <si>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</si>
  <si>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</si>
  <si>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</si>
  <si>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</si>
  <si>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</si>
  <si>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</si>
  <si>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</si>
  <si>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</si>
  <si>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</si>
  <si>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</si>
  <si>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</si>
  <si>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</si>
  <si>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</si>
  <si>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</si>
  <si>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</si>
  <si>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</si>
  <si>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</si>
  <si>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</si>
  <si>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</si>
  <si>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</si>
  <si>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</si>
  <si>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</si>
  <si>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</si>
  <si>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</si>
  <si>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</si>
  <si>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</si>
  <si>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</si>
  <si>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</si>
  <si>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</si>
  <si>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</si>
  <si>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</si>
  <si>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</si>
  <si>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</si>
  <si>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</si>
  <si>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</si>
  <si>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</si>
  <si>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</si>
  <si>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</si>
  <si>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</si>
  <si>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</si>
  <si>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</si>
  <si>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</si>
  <si>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</si>
  <si>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</si>
  <si>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</si>
  <si>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</si>
  <si>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</si>
  <si>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</si>
  <si>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</si>
  <si>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</si>
  <si>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</si>
  <si>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</si>
  <si>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</si>
  <si>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</si>
  <si>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</si>
  <si>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</si>
  <si>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</si>
  <si>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</si>
  <si>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</si>
  <si>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</si>
  <si>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</si>
  <si>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</si>
  <si>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</si>
  <si>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</si>
  <si>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</si>
  <si>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</si>
  <si>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</si>
  <si>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</si>
  <si>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</si>
  <si>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</si>
  <si>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</si>
  <si>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</si>
  <si>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</si>
  <si>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</si>
  <si>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</si>
  <si>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</si>
  <si>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</si>
  <si>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</si>
  <si>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</si>
  <si>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</si>
  <si>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</si>
  <si>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</si>
  <si>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</si>
  <si>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</si>
  <si>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</si>
  <si>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</si>
  <si>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</si>
  <si>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</si>
  <si>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</si>
  <si>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</si>
  <si>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</si>
  <si>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</si>
  <si>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</si>
  <si>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</si>
  <si>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</si>
  <si>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</si>
  <si>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</si>
  <si>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</si>
  <si>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</si>
  <si>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</si>
  <si>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</si>
  <si>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</si>
  <si>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</si>
  <si>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</si>
  <si>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</si>
  <si>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</si>
  <si>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</si>
  <si>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</si>
  <si>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</si>
  <si>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</si>
  <si>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</si>
  <si>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</si>
  <si>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</si>
  <si>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</si>
  <si>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</si>
  <si>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</si>
  <si>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</si>
  <si>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</si>
  <si>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</si>
  <si>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</si>
  <si>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</si>
  <si>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</si>
  <si>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</si>
  <si>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</si>
  <si>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</si>
  <si>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</si>
  <si>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</si>
  <si>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</si>
  <si>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</si>
  <si>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</si>
  <si>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</si>
  <si>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</si>
  <si>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</si>
  <si>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</si>
  <si>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</si>
  <si>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</si>
  <si>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</si>
  <si>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</si>
  <si>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</si>
  <si>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</si>
  <si>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</si>
  <si>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</si>
  <si>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</si>
  <si>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</si>
  <si>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</si>
  <si>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</si>
  <si>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</si>
  <si>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</si>
  <si>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</si>
  <si>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</si>
  <si>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</si>
  <si>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</si>
  <si>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</si>
  <si>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</si>
  <si>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</si>
  <si>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</si>
  <si>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</si>
  <si>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</si>
  <si>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</si>
  <si>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</si>
  <si>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</si>
  <si>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</si>
  <si>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</si>
  <si>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</si>
  <si>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</si>
  <si>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</si>
  <si>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</si>
  <si>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</si>
  <si>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</si>
  <si>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</si>
  <si>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</si>
  <si>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</si>
  <si>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</si>
  <si>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</si>
  <si>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</si>
  <si>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</si>
  <si>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</si>
  <si>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</si>
  <si>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</si>
  <si>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</si>
  <si>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</si>
  <si>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</si>
  <si>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</si>
  <si>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</si>
  <si>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</si>
  <si>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</si>
  <si>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</si>
  <si>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</si>
  <si>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</si>
  <si>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</si>
  <si>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</si>
  <si>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</si>
  <si>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</si>
  <si>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</si>
  <si>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</si>
  <si>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</si>
  <si>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</si>
  <si>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</si>
  <si>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</si>
  <si>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</si>
  <si>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</si>
  <si>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</si>
  <si>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</si>
  <si>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</si>
  <si>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</si>
  <si>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</si>
  <si>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</si>
  <si>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</si>
  <si>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</si>
  <si>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</si>
  <si>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</si>
  <si>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</si>
  <si>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</si>
  <si>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</si>
  <si>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</si>
  <si>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</si>
  <si>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</si>
  <si>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</si>
  <si>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</si>
  <si>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</si>
  <si>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</si>
  <si>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</si>
  <si>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</si>
  <si>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</si>
  <si>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</si>
  <si>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</si>
  <si>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</si>
  <si>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</si>
  <si>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</si>
  <si>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</si>
  <si>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</si>
  <si>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</si>
  <si>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</si>
  <si>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</si>
  <si>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</si>
  <si>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</si>
  <si>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</si>
  <si>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</si>
  <si>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</si>
  <si>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</si>
  <si>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</si>
  <si>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</si>
  <si>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</si>
  <si>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</si>
  <si>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</si>
  <si>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</si>
  <si>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</si>
  <si>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</si>
  <si>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</si>
  <si>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</si>
  <si>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</si>
  <si>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</si>
  <si>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</si>
  <si>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</si>
  <si>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</si>
  <si>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</si>
  <si>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</si>
  <si>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</si>
  <si>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</si>
  <si>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</si>
  <si>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</si>
  <si>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</si>
  <si>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</si>
  <si>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</si>
  <si>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</si>
  <si>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</si>
  <si>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</si>
  <si>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</si>
  <si>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</si>
  <si>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</si>
  <si>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</si>
  <si>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</si>
  <si>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</si>
  <si>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</si>
  <si>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</si>
  <si>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</si>
  <si>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</si>
  <si>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</si>
  <si>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</si>
  <si>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</si>
  <si>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</si>
  <si>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</si>
  <si>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</si>
  <si>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</si>
  <si>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</si>
  <si>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</si>
  <si>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</si>
  <si>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</si>
  <si>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</si>
  <si>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</si>
  <si>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</si>
  <si>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</si>
  <si>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</si>
  <si>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</si>
  <si>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</si>
  <si>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</si>
  <si>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</si>
  <si>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</si>
  <si>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</si>
  <si>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</si>
  <si>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</si>
  <si>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</si>
  <si>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</si>
  <si>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</si>
  <si>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</si>
  <si>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</si>
  <si>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</si>
  <si>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</si>
  <si>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</si>
  <si>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</si>
  <si>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</si>
  <si>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</si>
  <si>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</si>
  <si>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</si>
  <si>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</si>
  <si>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</si>
  <si>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</si>
  <si>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</si>
  <si>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</si>
  <si>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</si>
  <si>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</si>
  <si>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</si>
  <si>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</si>
  <si>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</si>
  <si>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</si>
  <si>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</si>
  <si>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</si>
  <si>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</si>
  <si>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</si>
  <si>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</si>
  <si>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</si>
  <si>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</si>
  <si>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</si>
  <si>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</si>
  <si>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</si>
  <si>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</si>
  <si>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</si>
  <si>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</si>
  <si>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</si>
  <si>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</si>
  <si>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</si>
  <si>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</si>
  <si>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</si>
  <si>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</si>
  <si>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</si>
  <si>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</si>
  <si>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</si>
  <si>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</si>
  <si>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</si>
  <si>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</si>
  <si>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</si>
  <si>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</si>
  <si>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</si>
  <si>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</si>
  <si>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</si>
  <si>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</si>
  <si>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</si>
  <si>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</si>
  <si>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</si>
  <si>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</si>
  <si>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</si>
  <si>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</si>
  <si>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</si>
  <si>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</si>
  <si>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</si>
  <si>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</si>
  <si>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</si>
  <si>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</si>
  <si>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</si>
  <si>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</si>
  <si>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</si>
  <si>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</si>
  <si>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</si>
  <si>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</si>
  <si>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</si>
  <si>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</si>
  <si>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</si>
  <si>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</si>
  <si>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</si>
  <si>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</si>
  <si>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</si>
  <si>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</si>
  <si>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</si>
  <si>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</si>
  <si>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</si>
  <si>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</si>
  <si>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</si>
  <si>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</si>
  <si>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</si>
  <si>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</si>
  <si>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</si>
  <si>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</si>
  <si>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</si>
  <si>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</si>
  <si>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</si>
  <si>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</si>
  <si>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</si>
  <si>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</si>
  <si>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</si>
  <si>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</si>
  <si>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</si>
  <si>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</si>
  <si>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</si>
  <si>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</si>
  <si>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</si>
  <si>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</si>
  <si>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</si>
  <si>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</si>
  <si>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</si>
  <si>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</si>
  <si>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</si>
  <si>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</si>
  <si>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</si>
  <si>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</si>
  <si>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</si>
  <si>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</si>
  <si>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</si>
  <si>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</si>
  <si>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</si>
  <si>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</si>
  <si>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</si>
  <si>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</si>
  <si>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</si>
  <si>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</si>
  <si>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</si>
  <si>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</si>
  <si>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</si>
  <si>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</si>
  <si>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</si>
  <si>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</si>
  <si>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</si>
  <si>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</si>
  <si>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</si>
  <si>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</si>
  <si>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</si>
  <si>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</si>
  <si>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</si>
  <si>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</si>
  <si>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</si>
  <si>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</si>
  <si>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</si>
  <si>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</si>
  <si>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</si>
  <si>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</si>
  <si>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</si>
  <si>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</si>
  <si>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</si>
  <si>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</si>
  <si>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</si>
  <si>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</si>
  <si>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</si>
  <si>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</si>
  <si>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</si>
  <si>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</si>
  <si>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</si>
  <si>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</si>
  <si>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</si>
  <si>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</si>
  <si>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</si>
  <si>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</si>
  <si>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</si>
  <si>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</si>
  <si>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</si>
  <si>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</si>
  <si>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</si>
  <si>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</si>
  <si>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</si>
  <si>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</si>
  <si>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</si>
  <si>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</si>
  <si>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</si>
  <si>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</si>
  <si>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</si>
  <si>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</si>
  <si>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</si>
  <si>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</si>
  <si>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</si>
  <si>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</si>
  <si>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</si>
  <si>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</si>
  <si>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</si>
  <si>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</si>
  <si>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</si>
  <si>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</si>
  <si>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</si>
  <si>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</si>
  <si>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</si>
  <si>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</si>
  <si>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</si>
  <si>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</si>
  <si>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</si>
  <si>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</si>
  <si>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</si>
  <si>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</si>
  <si>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</si>
  <si>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</si>
  <si>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</si>
  <si>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</si>
  <si>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</si>
  <si>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</si>
  <si>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</si>
  <si>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</si>
  <si>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</si>
  <si>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</si>
  <si>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</si>
  <si>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</si>
  <si>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</si>
  <si>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</si>
  <si>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</si>
  <si>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</si>
  <si>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</si>
  <si>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</si>
  <si>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</si>
  <si>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</si>
  <si>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</si>
  <si>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</si>
  <si>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</si>
  <si>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</si>
  <si>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</si>
  <si>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</si>
  <si>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</si>
  <si>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</si>
  <si>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</si>
  <si>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</si>
  <si>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</si>
  <si>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</si>
  <si>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</si>
  <si>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</si>
  <si>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</si>
  <si>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</si>
  <si>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</si>
  <si>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</si>
  <si>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</si>
  <si>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</si>
  <si>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</si>
  <si>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</si>
  <si>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</si>
  <si>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</si>
  <si>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</si>
  <si>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</si>
  <si>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</si>
  <si>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</si>
  <si>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</si>
  <si>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</si>
  <si>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</si>
  <si>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</si>
  <si>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</si>
  <si>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</si>
  <si>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</si>
  <si>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</si>
  <si>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</si>
  <si>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</si>
  <si>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</si>
  <si>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</si>
  <si>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</si>
  <si>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</si>
  <si>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</si>
  <si>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</si>
  <si>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</si>
  <si>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</si>
  <si>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</si>
  <si>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</si>
  <si>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</si>
  <si>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</si>
  <si>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</si>
  <si>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</si>
  <si>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</si>
  <si>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</si>
  <si>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</si>
  <si>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</si>
  <si>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</si>
  <si>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</si>
  <si>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</si>
  <si>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</si>
  <si>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</si>
  <si>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</si>
  <si>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</si>
  <si>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</si>
  <si>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</si>
  <si>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</si>
  <si>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</si>
  <si>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</si>
  <si>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</si>
  <si>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</si>
  <si>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</si>
  <si>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</si>
  <si>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</si>
  <si>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</si>
  <si>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</si>
  <si>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</si>
  <si>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</si>
  <si>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</si>
  <si>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</si>
  <si>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</si>
  <si>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</si>
  <si>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</si>
  <si>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</si>
  <si>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</si>
  <si>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</si>
  <si>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</si>
  <si>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</si>
  <si>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</si>
  <si>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</si>
  <si>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</si>
  <si>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</si>
  <si>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</si>
  <si>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</si>
  <si>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</si>
  <si>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</si>
  <si>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</si>
  <si>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</si>
  <si>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</si>
  <si>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</si>
  <si>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</si>
  <si>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</si>
  <si>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</si>
  <si>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</si>
  <si>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</si>
  <si>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</si>
  <si>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</si>
  <si>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</si>
  <si>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</si>
  <si>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</si>
  <si>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</si>
  <si>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</si>
  <si>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</si>
  <si>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</si>
  <si>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</si>
  <si>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</si>
  <si>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</si>
  <si>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</si>
  <si>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</si>
  <si>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</si>
  <si>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</si>
  <si>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</si>
  <si>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</si>
  <si>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</si>
  <si>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</si>
  <si>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</si>
  <si>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</si>
  <si>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</si>
  <si>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</si>
  <si>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</si>
  <si>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</si>
  <si>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</si>
  <si>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</si>
  <si>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</si>
  <si>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</si>
  <si>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</si>
  <si>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</si>
  <si>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</si>
  <si>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</si>
  <si>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</si>
  <si>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</si>
  <si>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</si>
  <si>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</si>
  <si>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</si>
  <si>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</si>
  <si>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</si>
  <si>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</si>
  <si>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</si>
  <si>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</si>
  <si>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</si>
  <si>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</si>
  <si>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</si>
  <si>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</si>
  <si>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</si>
  <si>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</si>
  <si>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</si>
  <si>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</si>
  <si>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</si>
  <si>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</si>
  <si>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</si>
  <si>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</si>
  <si>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</si>
  <si>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</si>
  <si>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</si>
  <si>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</si>
  <si>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</si>
  <si>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</si>
  <si>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</si>
  <si>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</si>
  <si>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</si>
  <si>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</si>
  <si>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</si>
  <si>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</si>
  <si>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</si>
  <si>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</si>
  <si>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</si>
  <si>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</si>
  <si>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</si>
  <si>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</si>
  <si>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</si>
  <si>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</si>
  <si>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</si>
  <si>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</si>
  <si>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</si>
  <si>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</si>
  <si>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</si>
  <si>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</si>
  <si>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</si>
  <si>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</si>
  <si>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</si>
  <si>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</si>
  <si>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</si>
  <si>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</si>
  <si>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</si>
  <si>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</si>
  <si>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</si>
  <si>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</si>
  <si>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</si>
  <si>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</si>
  <si>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</si>
  <si>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</si>
  <si>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</si>
  <si>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</si>
  <si>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</si>
  <si>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</si>
  <si>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</si>
  <si>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</si>
  <si>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</si>
  <si>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</si>
  <si>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</si>
  <si>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</si>
  <si>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</si>
  <si>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</si>
  <si>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</si>
  <si>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</si>
  <si>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</si>
  <si>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</si>
  <si>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</si>
  <si>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</si>
  <si>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</si>
  <si>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</si>
  <si>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</si>
  <si>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</si>
  <si>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</si>
  <si>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</si>
  <si>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</si>
  <si>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</si>
  <si>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</si>
  <si>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</si>
  <si>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</si>
  <si>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</si>
  <si>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</si>
  <si>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</si>
  <si>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</si>
  <si>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</si>
  <si>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</si>
  <si>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</si>
  <si>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</si>
  <si>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</si>
  <si>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</si>
  <si>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</si>
  <si>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</si>
  <si>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</si>
  <si>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</si>
  <si>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</si>
  <si>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</si>
  <si>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</si>
  <si>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</si>
  <si>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</si>
  <si>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</si>
  <si>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</si>
  <si>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</si>
  <si>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</si>
  <si>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</si>
  <si>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</si>
  <si>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</si>
  <si>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</si>
  <si>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</si>
  <si>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</si>
  <si>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</si>
  <si>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</si>
  <si>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</si>
  <si>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</si>
  <si>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</si>
  <si>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</si>
  <si>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</si>
  <si>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</si>
  <si>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</si>
  <si>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</si>
  <si>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</si>
  <si>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</si>
  <si>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</si>
  <si>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</si>
  <si>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</si>
  <si>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</si>
  <si>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</si>
  <si>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</si>
  <si>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</si>
  <si>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</si>
  <si>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</si>
  <si>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</si>
  <si>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</si>
  <si>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</si>
  <si>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</si>
  <si>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</si>
  <si>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</si>
  <si>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</si>
  <si>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</si>
  <si>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</si>
  <si>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</si>
  <si>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</si>
  <si>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</si>
  <si>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</si>
  <si>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</si>
  <si>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</si>
  <si>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</si>
  <si>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</si>
  <si>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</si>
  <si>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</si>
  <si>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</si>
  <si>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</si>
  <si>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</si>
  <si>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</si>
  <si>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</si>
  <si>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</si>
  <si>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</si>
  <si>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</si>
  <si>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</si>
  <si>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</si>
  <si>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</si>
  <si>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</si>
  <si>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</si>
  <si>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</si>
  <si>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</si>
  <si>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</si>
  <si>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</si>
  <si>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</si>
  <si>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</si>
  <si>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</si>
  <si>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</si>
  <si>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</si>
  <si>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</si>
  <si>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</si>
  <si>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</si>
  <si>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</si>
  <si>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</si>
  <si>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</si>
  <si>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</si>
  <si>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</si>
  <si>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</si>
  <si>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</si>
  <si>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</si>
  <si>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</si>
  <si>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</si>
  <si>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</si>
  <si>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</si>
  <si>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</si>
  <si>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</si>
  <si>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</si>
  <si>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</si>
  <si>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</si>
  <si>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</si>
  <si>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</si>
  <si>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</si>
  <si>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</si>
  <si>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</si>
  <si>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</si>
  <si>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</si>
  <si>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</si>
  <si>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</si>
  <si>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</si>
  <si>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</si>
  <si>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</si>
  <si>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</si>
  <si>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</si>
  <si>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</si>
  <si>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</si>
  <si>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</si>
  <si>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</si>
  <si>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</si>
  <si>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</si>
  <si>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</si>
  <si>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</si>
  <si>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</si>
  <si>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</si>
  <si>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</si>
  <si>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</si>
  <si>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</si>
  <si>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</si>
  <si>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</si>
  <si>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</si>
  <si>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</si>
  <si>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</si>
  <si>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</si>
  <si>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</si>
  <si>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</si>
  <si>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</si>
  <si>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</si>
  <si>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</si>
  <si>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</si>
  <si>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</si>
  <si>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</si>
  <si>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</si>
  <si>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</si>
  <si>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</si>
  <si>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</si>
  <si>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</si>
  <si>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</si>
  <si>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</si>
  <si>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</si>
  <si>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</si>
  <si>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</si>
  <si>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</si>
  <si>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</si>
  <si>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</si>
  <si>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</si>
  <si>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</si>
  <si>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</si>
  <si>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</si>
  <si>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</si>
  <si>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</si>
  <si>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</si>
  <si>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</si>
  <si>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</si>
  <si>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</si>
  <si>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</si>
  <si>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</si>
  <si>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</si>
  <si>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</si>
  <si>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</si>
  <si>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</si>
  <si>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</si>
  <si>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</si>
  <si>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</si>
  <si>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</si>
  <si>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</si>
  <si>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</si>
  <si>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</si>
  <si>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</si>
  <si>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</si>
  <si>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</si>
  <si>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</si>
  <si>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</si>
  <si>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</si>
  <si>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</si>
  <si>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</si>
  <si>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</si>
  <si>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</si>
  <si>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</si>
  <si>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</si>
  <si>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</si>
  <si>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</si>
  <si>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</si>
  <si>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</si>
  <si>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</si>
  <si>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</si>
  <si>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</si>
  <si>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</si>
  <si>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</si>
  <si>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</si>
  <si>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</si>
  <si>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</si>
  <si>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</si>
  <si>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</si>
  <si>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</si>
  <si>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</si>
  <si>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</si>
  <si>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</si>
  <si>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</si>
  <si>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</si>
  <si>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</si>
  <si>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</si>
  <si>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</si>
  <si>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</si>
  <si>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</si>
  <si>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</si>
  <si>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</si>
  <si>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</si>
  <si>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</si>
  <si>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</si>
  <si>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</si>
  <si>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</si>
  <si>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</si>
  <si>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</si>
  <si>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</si>
  <si>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</si>
  <si>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</si>
  <si>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</si>
  <si>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</si>
  <si>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</si>
  <si>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</si>
  <si>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</si>
  <si>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</si>
  <si>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</si>
  <si>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</si>
  <si>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</si>
  <si>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</si>
  <si>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</si>
  <si>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</si>
  <si>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</si>
  <si>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</si>
  <si>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</si>
  <si>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</si>
  <si>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</si>
  <si>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</si>
  <si>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</si>
  <si>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</si>
  <si>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</si>
  <si>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</si>
  <si>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</si>
  <si>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</si>
  <si>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</si>
  <si>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</si>
  <si>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</si>
  <si>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</si>
  <si>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</si>
  <si>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</si>
  <si>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</si>
  <si>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</si>
  <si>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</si>
  <si>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</si>
  <si>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</si>
  <si>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</si>
  <si>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</si>
  <si>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</si>
  <si>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</si>
  <si>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</si>
  <si>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</si>
  <si>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</si>
  <si>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</si>
  <si>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</si>
  <si>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</si>
  <si>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</si>
  <si>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</si>
  <si>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</si>
  <si>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</si>
  <si>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</si>
  <si>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</si>
  <si>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</si>
  <si>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</si>
  <si>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</si>
  <si>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</si>
  <si>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</si>
  <si>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</si>
  <si>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</si>
  <si>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</si>
  <si>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</si>
  <si>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</si>
  <si>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</si>
  <si>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</si>
  <si>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</si>
  <si>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</si>
  <si>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</si>
  <si>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</si>
  <si>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</si>
  <si>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</si>
  <si>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</si>
  <si>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</si>
  <si>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</si>
  <si>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</si>
  <si>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</si>
  <si>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</si>
  <si>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</si>
  <si>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</si>
  <si>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</si>
  <si>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</si>
  <si>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</si>
  <si>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</si>
  <si>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</si>
  <si>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</si>
  <si>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</si>
  <si>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</si>
  <si>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</si>
  <si>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</si>
  <si>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</si>
  <si>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</si>
  <si>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</si>
  <si>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</si>
  <si>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</si>
  <si>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</si>
  <si>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</si>
  <si>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</si>
  <si>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</si>
  <si>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</si>
  <si>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</si>
  <si>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</si>
  <si>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</si>
  <si>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</si>
  <si>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</si>
  <si>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</si>
  <si>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</si>
  <si>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</si>
  <si>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</si>
  <si>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</si>
  <si>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</si>
  <si>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</si>
  <si>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</si>
  <si>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</si>
  <si>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</si>
  <si>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</si>
  <si>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</si>
  <si>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</si>
  <si>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</si>
  <si>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</si>
  <si>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</si>
  <si>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</si>
  <si>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</si>
  <si>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</si>
  <si>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</si>
  <si>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</si>
  <si>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</si>
  <si>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</si>
  <si>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</si>
  <si>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</si>
  <si>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</si>
  <si>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</si>
  <si>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</si>
  <si>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</si>
  <si>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</si>
  <si>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</si>
  <si>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</si>
  <si>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</si>
  <si>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</si>
  <si>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</si>
  <si>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</si>
  <si>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</si>
  <si>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</si>
  <si>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</si>
  <si>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</si>
  <si>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</si>
  <si>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</si>
  <si>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</si>
  <si>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</si>
  <si>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</si>
  <si>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</si>
  <si>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</si>
  <si>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</si>
  <si>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</si>
  <si>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</si>
  <si>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</si>
  <si>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</si>
  <si>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</si>
  <si>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</si>
  <si>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</si>
  <si>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</si>
  <si>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</si>
  <si>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</si>
  <si>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</si>
  <si>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</si>
  <si>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</si>
  <si>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</si>
  <si>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</si>
  <si>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</si>
  <si>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</si>
  <si>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</si>
  <si>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</si>
  <si>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</si>
  <si>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</si>
  <si>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</si>
  <si>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</si>
  <si>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</si>
  <si>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</si>
  <si>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</si>
  <si>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</si>
  <si>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</si>
  <si>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</si>
  <si>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</si>
  <si>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</si>
  <si>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</si>
  <si>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</si>
  <si>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</si>
  <si>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</si>
  <si>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</si>
  <si>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</si>
  <si>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</si>
  <si>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</si>
  <si>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</si>
  <si>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</si>
  <si>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</si>
  <si>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</si>
  <si>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</si>
  <si>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</si>
  <si>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</si>
  <si>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</si>
  <si>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</si>
  <si>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</si>
  <si>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</si>
  <si>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</si>
  <si>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</si>
  <si>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</si>
  <si>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</si>
  <si>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</si>
  <si>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</si>
  <si>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</si>
  <si>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</si>
  <si>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</si>
  <si>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</si>
  <si>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</si>
  <si>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</si>
  <si>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</si>
  <si>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</si>
  <si>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</si>
  <si>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</si>
  <si>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</si>
  <si>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</si>
  <si>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</si>
  <si>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</si>
  <si>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</si>
  <si>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</si>
  <si>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</si>
  <si>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</si>
  <si>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</si>
  <si>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</si>
  <si>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</si>
  <si>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</si>
  <si>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</si>
  <si>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</si>
  <si>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</si>
  <si>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</si>
  <si>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</si>
  <si>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</si>
  <si>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</si>
  <si>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</si>
  <si>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</si>
  <si>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</si>
  <si>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</si>
  <si>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</si>
  <si>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</si>
  <si>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</si>
  <si>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</si>
  <si>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</si>
  <si>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</si>
  <si>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</si>
  <si>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</si>
  <si>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</si>
  <si>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</si>
  <si>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</si>
  <si>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</si>
  <si>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</si>
  <si>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</si>
  <si>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</si>
  <si>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</si>
  <si>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</si>
  <si>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</si>
  <si>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</si>
  <si>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</si>
  <si>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</si>
  <si>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</si>
  <si>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</si>
  <si>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</si>
  <si>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</si>
  <si>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</si>
  <si>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</si>
  <si>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</si>
  <si>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</si>
  <si>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</si>
  <si>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</si>
  <si>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</si>
  <si>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</si>
  <si>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</si>
  <si>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</si>
  <si>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</si>
  <si>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</si>
  <si>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</si>
  <si>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</si>
  <si>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</si>
  <si>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</si>
  <si>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</si>
  <si>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</si>
  <si>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</si>
  <si>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</si>
  <si>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</si>
  <si>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</si>
  <si>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</si>
  <si>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</si>
  <si>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</si>
  <si>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</si>
  <si>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</si>
  <si>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</si>
  <si>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</si>
  <si>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</si>
  <si>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</si>
  <si>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</si>
  <si>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</si>
  <si>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</si>
  <si>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</si>
  <si>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</si>
  <si>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</si>
  <si>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</si>
  <si>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</si>
  <si>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</si>
  <si>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</si>
  <si>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</si>
  <si>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</si>
  <si>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</si>
  <si>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</si>
  <si>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</si>
  <si>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</si>
  <si>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</si>
  <si>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</si>
  <si>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</si>
  <si>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</si>
  <si>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</si>
  <si>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</si>
  <si>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</si>
  <si>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</si>
  <si>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</si>
  <si>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</si>
  <si>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</si>
  <si>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</si>
  <si>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</si>
  <si>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</si>
  <si>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</si>
  <si>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</si>
  <si>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</si>
  <si>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</si>
  <si>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</si>
  <si>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</si>
  <si>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</si>
  <si>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</si>
  <si>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</si>
  <si>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</si>
  <si>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</si>
  <si>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</si>
  <si>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</si>
  <si>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</si>
  <si>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</si>
  <si>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</si>
  <si>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</si>
  <si>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</si>
  <si>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</si>
  <si>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</si>
  <si>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</si>
  <si>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</si>
  <si>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</si>
  <si>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</si>
  <si>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</si>
  <si>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</si>
  <si>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</si>
  <si>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</si>
  <si>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</si>
  <si>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</si>
  <si>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</si>
  <si>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</si>
  <si>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</si>
  <si>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</si>
  <si>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</si>
  <si>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</si>
  <si>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</si>
  <si>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</si>
  <si>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</si>
  <si>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</si>
  <si>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</si>
  <si>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</si>
  <si>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</si>
  <si>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</si>
  <si>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</si>
  <si>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</si>
  <si>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</si>
  <si>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</si>
  <si>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</si>
  <si>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</si>
  <si>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</si>
  <si>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</si>
  <si>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</si>
  <si>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</si>
  <si>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</si>
  <si>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</si>
  <si>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</si>
  <si>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</si>
  <si>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</si>
  <si>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</si>
  <si>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</si>
  <si>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</si>
  <si>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</si>
  <si>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</si>
  <si>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</si>
  <si>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</si>
  <si>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</si>
  <si>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</si>
  <si>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</si>
  <si>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</si>
  <si>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</si>
  <si>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</si>
  <si>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</si>
  <si>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</si>
  <si>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</si>
  <si>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</si>
  <si>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</si>
  <si>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</si>
  <si>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</si>
  <si>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</si>
  <si>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</si>
  <si>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</si>
  <si>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</si>
  <si>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</si>
  <si>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</si>
  <si>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</si>
  <si>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</si>
  <si>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</si>
  <si>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</si>
  <si>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</si>
  <si>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</si>
  <si>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</si>
  <si>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</si>
  <si>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</si>
  <si>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</si>
  <si>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</si>
  <si>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</si>
  <si>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</si>
  <si>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</si>
  <si>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</si>
  <si>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</si>
  <si>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</si>
  <si>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</si>
  <si>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</si>
  <si>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</si>
  <si>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</si>
  <si>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</si>
  <si>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</si>
  <si>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</si>
  <si>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</si>
  <si>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</si>
  <si>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</si>
  <si>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</si>
  <si>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</si>
  <si>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</si>
  <si>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</si>
  <si>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</si>
  <si>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</si>
  <si>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</si>
  <si>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</si>
  <si>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</si>
  <si>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</si>
  <si>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</si>
  <si>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</si>
  <si>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</si>
  <si>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</si>
  <si>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</si>
  <si>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</si>
  <si>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</si>
  <si>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</si>
  <si>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</si>
  <si>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</si>
  <si>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</si>
  <si>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</si>
  <si>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</si>
  <si>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</si>
  <si>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</si>
  <si>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</si>
  <si>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</si>
  <si>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</si>
  <si>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</si>
  <si>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</si>
  <si>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</si>
  <si>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</si>
  <si>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</si>
  <si>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</si>
  <si>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</si>
  <si>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</si>
  <si>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</si>
  <si>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</si>
  <si>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</si>
  <si>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</si>
  <si>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</si>
  <si>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</si>
  <si>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</si>
  <si>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</si>
  <si>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</si>
  <si>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</si>
  <si>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</si>
  <si>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</si>
  <si>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</si>
  <si>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</si>
  <si>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</si>
  <si>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</si>
  <si>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</si>
  <si>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</si>
  <si>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</si>
  <si>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</si>
  <si>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</si>
  <si>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</si>
  <si>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</si>
  <si>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</si>
  <si>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</si>
  <si>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</si>
  <si>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</si>
  <si>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</si>
  <si>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</si>
  <si>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</si>
  <si>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</si>
  <si>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</si>
  <si>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</si>
  <si>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</si>
  <si>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</si>
  <si>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</si>
  <si>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</si>
  <si>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</si>
  <si>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</si>
  <si>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</si>
  <si>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</si>
  <si>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</si>
  <si>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</si>
  <si>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</si>
  <si>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</si>
  <si>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</si>
  <si>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</si>
  <si>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</si>
  <si>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</si>
  <si>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</si>
  <si>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</si>
  <si>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</si>
  <si>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</si>
  <si>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</si>
  <si>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</si>
  <si>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</si>
  <si>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</si>
  <si>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</si>
  <si>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</si>
  <si>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</si>
  <si>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</si>
  <si>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</si>
  <si>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</si>
  <si>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</si>
  <si>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</si>
  <si>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</si>
  <si>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</si>
  <si>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</si>
  <si>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</si>
  <si>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</si>
  <si>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</si>
  <si>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</si>
  <si>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</si>
  <si>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</si>
  <si>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</si>
  <si>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</si>
  <si>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</si>
  <si>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</si>
  <si>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</si>
  <si>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</si>
  <si>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</si>
  <si>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</si>
  <si>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</si>
  <si>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</si>
  <si>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</si>
  <si>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</si>
  <si>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</si>
  <si>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</si>
  <si>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</si>
  <si>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</si>
  <si>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</si>
  <si>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</si>
  <si>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</si>
  <si>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</si>
  <si>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</si>
  <si>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</si>
  <si>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</si>
  <si>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</si>
  <si>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</si>
  <si>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</si>
  <si>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</si>
  <si>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</si>
  <si>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</si>
  <si>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</si>
  <si>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</si>
  <si>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</si>
  <si>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</si>
  <si>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</si>
  <si>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</si>
  <si>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</si>
  <si>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</si>
  <si>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</si>
  <si>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</si>
  <si>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</si>
  <si>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</si>
  <si>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</si>
  <si>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</si>
  <si>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</si>
  <si>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</si>
  <si>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</si>
  <si>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</si>
  <si>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</si>
  <si>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</si>
  <si>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</si>
  <si>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</si>
  <si>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</si>
  <si>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</si>
  <si>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</si>
  <si>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</si>
  <si>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</si>
  <si>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</si>
  <si>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</si>
  <si>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</si>
  <si>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</si>
  <si>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</si>
  <si>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</si>
  <si>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</si>
  <si>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</si>
  <si>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</si>
  <si>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</si>
  <si>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</si>
  <si>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</si>
  <si>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</si>
  <si>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</si>
  <si>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</si>
  <si>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</si>
  <si>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</si>
  <si>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</si>
  <si>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</si>
  <si>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</si>
  <si>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</si>
  <si>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</si>
  <si>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</si>
  <si>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</si>
  <si>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</si>
  <si>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</si>
  <si>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</si>
  <si>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</si>
  <si>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</si>
  <si>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</si>
  <si>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</si>
  <si>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</si>
  <si>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</si>
  <si>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</si>
  <si>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</si>
  <si>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</si>
  <si>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</si>
  <si>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</si>
  <si>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</si>
  <si>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</si>
  <si>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</si>
  <si>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</si>
  <si>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</si>
  <si>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</si>
  <si>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</si>
  <si>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</si>
  <si>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</si>
  <si>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</si>
  <si>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</si>
  <si>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</si>
  <si>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</si>
  <si>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</si>
  <si>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</si>
  <si>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</si>
  <si>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</si>
  <si>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</si>
  <si>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</si>
  <si>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</si>
  <si>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</si>
  <si>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</si>
  <si>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</si>
  <si>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</si>
  <si>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</si>
  <si>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</si>
  <si>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</si>
  <si>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</si>
  <si>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</si>
  <si>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</si>
  <si>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</si>
  <si>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</si>
  <si>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</si>
  <si>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</si>
  <si>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</si>
  <si>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</si>
  <si>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</si>
  <si>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</si>
  <si>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</si>
  <si>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</si>
  <si>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</si>
  <si>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</si>
  <si>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</si>
  <si>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</si>
  <si>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</si>
  <si>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</si>
  <si>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</si>
  <si>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</si>
  <si>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</si>
  <si>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</si>
  <si>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</si>
  <si>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</si>
  <si>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</si>
  <si>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</si>
  <si>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</si>
  <si>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</si>
  <si>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</si>
  <si>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</si>
  <si>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</si>
  <si>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</si>
  <si>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</si>
  <si>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</si>
  <si>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</si>
  <si>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</si>
  <si>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</si>
  <si>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</si>
  <si>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</si>
  <si>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</si>
  <si>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</si>
  <si>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</si>
  <si>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</si>
  <si>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</si>
  <si>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</si>
  <si>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</si>
  <si>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</si>
  <si>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</si>
  <si>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</si>
  <si>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</si>
  <si>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</si>
  <si>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</si>
  <si>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</si>
  <si>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</si>
  <si>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</si>
  <si>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</si>
  <si>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</si>
  <si>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</si>
  <si>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</si>
  <si>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</si>
  <si>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</si>
  <si>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</si>
  <si>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</si>
  <si>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</si>
  <si>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</si>
  <si>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</si>
  <si>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</si>
  <si>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</si>
  <si>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</si>
  <si>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</si>
  <si>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</si>
  <si>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</si>
  <si>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</si>
  <si>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</si>
  <si>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</si>
  <si>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</si>
  <si>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</si>
  <si>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</si>
  <si>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</si>
  <si>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</si>
  <si>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</si>
  <si>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</si>
  <si>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</si>
  <si>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</si>
  <si>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</si>
  <si>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</si>
  <si>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</si>
  <si>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</si>
  <si>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</si>
  <si>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</si>
  <si>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</si>
  <si>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</si>
  <si>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</si>
  <si>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</si>
  <si>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</si>
  <si>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</si>
  <si>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</si>
  <si>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</si>
  <si>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</si>
  <si>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</si>
  <si>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</si>
  <si>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</si>
  <si>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</si>
  <si>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</si>
  <si>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</si>
  <si>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</si>
  <si>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</si>
  <si>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</si>
  <si>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</si>
  <si>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</si>
  <si>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</si>
  <si>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</si>
  <si>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</si>
  <si>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</si>
  <si>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</si>
  <si>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</si>
  <si>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</si>
  <si>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</si>
  <si>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</si>
  <si>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</si>
  <si>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</si>
  <si>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</si>
  <si>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</si>
  <si>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</si>
  <si>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</si>
  <si>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</si>
  <si>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</si>
  <si>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</si>
  <si>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</si>
  <si>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</si>
  <si>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</si>
  <si>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</si>
  <si>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</si>
  <si>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</si>
  <si>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</si>
  <si>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</si>
  <si>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</si>
  <si>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</si>
  <si>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</si>
  <si>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</si>
  <si>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</si>
  <si>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</si>
  <si>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</si>
  <si>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</si>
  <si>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</si>
  <si>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</si>
  <si>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</si>
  <si>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</si>
  <si>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</si>
  <si>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</si>
  <si>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</si>
  <si>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</si>
  <si>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</si>
  <si>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</si>
  <si>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</si>
  <si>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</si>
  <si>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</si>
  <si>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</si>
  <si>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</si>
  <si>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</si>
  <si>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</si>
  <si>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</si>
  <si>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</si>
  <si>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</si>
  <si>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</si>
  <si>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</si>
  <si>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</si>
  <si>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</si>
  <si>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</si>
  <si>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</si>
  <si>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</si>
  <si>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</si>
  <si>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</si>
  <si>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</si>
  <si>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</si>
  <si>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</si>
  <si>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</si>
  <si>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</si>
  <si>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</si>
  <si>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</si>
  <si>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</si>
  <si>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</si>
  <si>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</si>
  <si>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</si>
  <si>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</si>
  <si>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</si>
  <si>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</si>
  <si>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</si>
  <si>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</si>
  <si>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</si>
  <si>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</si>
  <si>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</si>
  <si>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</si>
  <si>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</si>
  <si>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</si>
  <si>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</si>
  <si>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</si>
  <si>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</si>
  <si>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</si>
  <si>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</si>
  <si>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</si>
  <si>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</si>
  <si>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</si>
  <si>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</si>
  <si>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</si>
  <si>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</si>
  <si>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</si>
  <si>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</si>
  <si>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</si>
  <si>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</si>
  <si>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</si>
  <si>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</si>
  <si>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</si>
  <si>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</si>
  <si>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</si>
  <si>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</si>
  <si>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</si>
  <si>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</si>
  <si>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</si>
  <si>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</si>
  <si>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</si>
  <si>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</si>
  <si>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</si>
  <si>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</si>
  <si>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</si>
  <si>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</si>
  <si>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</si>
  <si>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</si>
  <si>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</si>
  <si>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</si>
  <si>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</si>
  <si>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</si>
  <si>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</si>
  <si>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</si>
  <si>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</si>
  <si>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</si>
  <si>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</si>
  <si>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</si>
  <si>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</si>
  <si>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</si>
  <si>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</si>
  <si>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</si>
  <si>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</si>
  <si>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</si>
  <si>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</si>
  <si>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</si>
  <si>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</si>
  <si>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</si>
  <si>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</si>
  <si>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</si>
  <si>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</si>
  <si>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</si>
  <si>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</si>
  <si>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</si>
  <si>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</si>
  <si>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</si>
  <si>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</si>
  <si>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</si>
  <si>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</si>
  <si>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</si>
  <si>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</si>
  <si>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</si>
  <si>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</si>
  <si>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</si>
  <si>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</si>
  <si>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</si>
  <si>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</si>
  <si>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</si>
  <si>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</si>
  <si>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</si>
  <si>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</si>
  <si>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</si>
  <si>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</si>
  <si>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</si>
  <si>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</si>
  <si>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</si>
  <si>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</si>
  <si>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</si>
  <si>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</si>
  <si>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</si>
  <si>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</si>
  <si>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</si>
  <si>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</si>
  <si>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</si>
  <si>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</si>
  <si>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</si>
  <si>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</si>
  <si>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</si>
  <si>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</si>
  <si>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</si>
  <si>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</si>
  <si>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</si>
  <si>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</si>
  <si>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</si>
  <si>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</si>
  <si>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</si>
  <si>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</si>
  <si>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</si>
  <si>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</si>
  <si>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</si>
  <si>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</si>
  <si>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</si>
  <si>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</si>
  <si>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</si>
  <si>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</si>
  <si>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</si>
  <si>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</si>
  <si>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</si>
  <si>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</si>
  <si>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</si>
  <si>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</si>
  <si>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</si>
  <si>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</si>
  <si>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</si>
  <si>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</si>
  <si>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</si>
  <si>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</si>
  <si>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</si>
  <si>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</si>
  <si>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</si>
  <si>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</si>
  <si>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</si>
  <si>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</si>
  <si>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</si>
  <si>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</si>
  <si>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</si>
  <si>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</si>
  <si>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</si>
  <si>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</si>
  <si>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</si>
  <si>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</si>
  <si>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</si>
  <si>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</si>
  <si>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</si>
  <si>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</si>
  <si>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</si>
  <si>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</si>
  <si>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</si>
  <si>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</si>
  <si>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</si>
  <si>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</si>
  <si>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</si>
  <si>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</si>
  <si>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</si>
  <si>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</si>
  <si>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</si>
  <si>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</si>
  <si>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</si>
  <si>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PCM-20251102-00000700</t>
  </si>
  <si>
    <t>Sceco cut at area and team saving hub site SQR0075</t>
  </si>
  <si>
    <t>PCM-20251102-00000766</t>
  </si>
  <si>
    <t>At site TS</t>
  </si>
  <si>
    <t>PCM-20251102-00001179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</si>
  <si>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</si>
  <si>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</si>
  <si>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</si>
  <si>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</si>
  <si>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</si>
  <si>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</si>
  <si>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</si>
  <si>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PCM-20251102-00001113</t>
  </si>
  <si>
    <t>EM Team on the way ETA: 30 Mins</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</si>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</sst>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2" totalsRowShown="0" headerRowDxfId="157" dataDxfId="156" headerRowBorderDxfId="154" tableBorderDxfId="155" totalsRowBorderDxfId="153">
  <autoFilter ref="A1:CJ1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9" totalsRowShown="0" headerRowDxfId="31" dataDxfId="30" headerRowBorderDxfId="28" tableBorderDxfId="29">
  <autoFilter ref="A1:L3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300.61446157407045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45963.562887499997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45963.562887499997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45963.562887499997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45963.562887499997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45963.562887499997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45963.562887499997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45963.562887499997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45963.562887499997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45963.562887499997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45963.562887499997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45963.562887499997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45963.562887499997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45963.562887499997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45963.562887499997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45963.562887499997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45963.562887499997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45963.562887499997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45963.562887499997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45963.562887499997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45963.562887499997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45963.562887499997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45963.562887499997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45963.562887499997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45963.562887499997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45963.562887499997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45963.562887499997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45963.562887499997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45963.562887499997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45963.562887499997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45963.562887499997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45963.562887499997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45963.562887499997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45963.562887499997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45963.562887499997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45963.562887499997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45963.562887499997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45963.562887499997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45963.562887499997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45963.562887499997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45963.562887499997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45963.562887499997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45963.562887499997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45963.562887499997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45963.562887499997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45963.562887499997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45963.562887499997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45963.562887499997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45963.562887499997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45963.562887499997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45963.562887499997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45963.562887499997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45963.562887499997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45963.562887499997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45963.562887499997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45963.562887499997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45963.562887499997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45963.562887499997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45963.562887499997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45963.562887499997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45963.562887499997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45963.562887499997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45963.562887499997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45963.562887499997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45963.562887499997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45963.562887499997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45963.562887499997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45963.562887499997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45963.562887499997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45963.562887499997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45963.562887499997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45963.562887499997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45963.562887499997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45963.562887499997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45963.562887499997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45963.562887499997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45963.562887499997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45963.562887499997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45963.562887499997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45963.562887499997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45963.562887499997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45963.562887499997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45963.562887499997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45963.562887499997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45963.562887499997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45963.562887499997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45963.562887499997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45963.562887499997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45963.562887499997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45963.562887499997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45963.562887499997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45963.562887499997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45963.562887499997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45963.562887499997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45963.562887499997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45963.562887499997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45963.562887499997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45963.562887499997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45963.562887499997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45963.562887499997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45963.562887499997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45963.562887499997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45963.562887499997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45963.562887499997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45963.562887499997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45963.562887499997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45963.562887499997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45963.562887499997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45963.562887499997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45963.562887499997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45963.562887499997</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45963.562887499997</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4D110398-6D59-4CBF-B34B-D00FB43F47C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2"/>
  <sheetViews>
    <sheetView tabSelected="1"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138.56304953703511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4.8208041666657664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9.8477777777588926E-2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45963.562887499997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45963.562887499997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45963.562887499997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45963.562887499997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45963.562887499997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45963.562887499997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45963.562887499997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45963.562887499997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45963.562887499997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45963.562887499997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45963.562887499997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45963.562887499997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45963.562887499997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45963.562887499997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45963.562887499997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45963.562887499997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45963.562887499997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45963.562887499997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45963.562887499997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45963.562887499997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45963.562887499997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45963.562887499997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45963.562887499997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45963.562887499997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45963.562887499997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45963.562887499997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45963.562887499997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45963.562887499997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45963.562887499997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45963.562887499997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45963.562887499997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45963.562887499997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45963.562887499997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45963.562887499997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45963.562887499997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45963.562887499997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45963.562887499997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45963.562887499997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45963.562887499997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45963.562887499997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45963.562887499997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45963.562887499997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45963.562887499997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45963.562887499997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45963.562887499997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45963.562887499997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45963.562887499997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45963.562887499997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45963.562887499997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45963.562887499997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45963.562887499997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45963.562887499997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45963.562887499997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45963.562887499997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45963.562887499997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45963.562887499997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45963.562887499997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45963.562887499997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45963.562887499997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45963.562887499997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45963.562887499997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45963.562887499997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45963.562887499997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45963.562887499997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45963.562887499997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45963.562887499997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45963.562887499997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45963.562887499997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45963.562887499997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45963.562887499997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45963.562887499997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45963.562887499997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45963.562887499997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45963.562887499997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45963.562887499997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45963.562887499997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45963.562887499997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45963.562887499997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45963.562887499997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45963.562887499997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45963.562887499997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45963.562887499997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45963.562887499997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45963.562887499997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45963.562887499997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45963.562887499997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45963.562887499997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45963.562887499997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45963.562887499997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45963.562887499997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45963.562887499997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45963.562887499997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45963.562887499997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45963.562887499997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45963.562887499997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45963.562887499997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45963.562887499997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45963.562887499997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45963.562887499997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45963.562887499997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45963.562887499997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45963.562887499997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45963.562887499997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45963.562887499997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45963.562887499997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45963.562887499997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45963.562887499997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45963.562887499997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45963.562887499997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45963.562887499997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45963.562887499997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45963.562887499997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45963.562887499997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45963.562887499997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45963.562887499997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45963.562887499997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45963.562887499997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45963.562887499997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45963.562887499997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45963.562887499997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45963.562887499997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45963.562887499997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45963.562887499997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45963.562887499997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45963.562887499997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45963.562887499997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45963.562887499997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45963.562887499997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45963.562887499997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45963.562887499997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45963.562887499997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45963.562887499997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45963.562887499997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45963.562887499997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45963.562887499997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45963.562887499997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60"/>
      <c r="B142" s="161" t="str">
        <f>IFERROR(VLOOKUP(D142,DB!A:K,11,0),"")</f>
        <v/>
      </c>
      <c r="C142" s="161"/>
      <c r="D142" s="161"/>
      <c r="E142" s="162"/>
      <c r="F142" s="163"/>
      <c r="G142" s="164">
        <f ca="1">IFERROR(NOW()-F142,"-")</f>
        <v>45963.562887499997</v>
      </c>
      <c r="H142" s="163"/>
      <c r="I142" s="161" t="str">
        <f>IFERROR(VLOOKUP(D142,DB!A:F,6,0),"")</f>
        <v/>
      </c>
      <c r="J142" s="161" t="str">
        <f>IFERROR(VLOOKUP(D142,DB!A:G,7,0),"")</f>
        <v/>
      </c>
      <c r="K142" s="165"/>
      <c r="L142" s="161" t="str">
        <f>IFERROR(VLOOKUP(D142,DB!A:I,9,0),"")</f>
        <v/>
      </c>
      <c r="M142" s="161"/>
      <c r="N142" s="161"/>
      <c r="O142" s="161"/>
      <c r="P142" s="161"/>
      <c r="Q142" s="161"/>
      <c r="R142" s="161"/>
      <c r="S142" s="161"/>
      <c r="T142" s="161"/>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c r="CA142" s="161"/>
      <c r="CB142" s="161"/>
      <c r="CC142" s="161"/>
      <c r="CD142" s="161"/>
      <c r="CE142" s="161"/>
      <c r="CF142" s="161"/>
      <c r="CG142" s="161"/>
      <c r="CH142" s="161"/>
      <c r="CI142" s="161"/>
      <c r="CJ142" s="166"/>
    </row>
  </sheetData>
  <dataValidations count="2">
    <dataValidation allowBlank="1" showInputMessage="1" showErrorMessage="1" sqref="E1" xr:uid="{4D935161-CDD3-4592-B877-3FB59C99E142}"/>
    <dataValidation type="list" allowBlank="1" showInputMessage="1" showErrorMessage="1" sqref="E3:E1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45963.562887499997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45963.562887499997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45963.562887499997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45963.562887499997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45963.562887499997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45963.562887499997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45963.562887499997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45963.562887499997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45963.562887499997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45963.562887499997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45963.562887499997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45963.562887499997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45963.562887499997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45963.562887499997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45963.562887499997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45963.562887499997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45963.562887499997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45963.562887499997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45963.562887499997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45963.562887499997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45963.562887499997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45963.562887499997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45963.562887499997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45963.562887499997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45963.562887499997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45963.562887499997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45963.562887499997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45963.562887499997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45963.562887499997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45963.562887499997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45963.562887499997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45963.562887499997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45963.562887499997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45963.562887499997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45963.562887499997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45963.562887499997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45963.562887499997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45963.562887499997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45963.562887499997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45963.562887499997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45963.562887499997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45963.562887499997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45963.562887499997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45963.562887499997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45963.562887499997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45963.562887499997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45963.562887499997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45963.562887499997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45963.562887499997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45963.562887499997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45963.562887499997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45963.562887499997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45963.562887499997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45963.562887499997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45963.562887499997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45963.562887499997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45963.562887499997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45963.562887499997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45963.562887499997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45963.562887499997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45963.562887499997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45963.562887499997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45963.562887499997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45963.562887499997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45963.562887499997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45963.562887499997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45963.562887499997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45963.562887499997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45963.562887499997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45963.562887499997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45963.562887499997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45963.562887499997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45963.562887499997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45963.562887499997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45963.562887499997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45963.562887499997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45963.562887499997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45963.562887499997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45963.562887499997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45963.562887499997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45963.562887499997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45963.562887499997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45963.562887499997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45963.562887499997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45963.562887499997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45963.562887499997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45963.562887499997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45963.562887499997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45963.562887499997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45963.562887499997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45963.562887499997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45963.562887499997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45963.562887499997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45963.562887499997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45963.562887499997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45963.562887499997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45963.562887499997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45963.562887499997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45963.562887499997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45963.562887499997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45963.562887499997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45963.562887499997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45963.562887499997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45963.562887499997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45963.562887499997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45963.562887499997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45963.562887499997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45963.562887499997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45963.562887499997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45963.562887499997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45963.562887499997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45963.562887499997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45963.562887499997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45963.562887499997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45963.562887499997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45963.562887499997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45963.562887499997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45963.562887499997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45963.562887499997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45963.562887499997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45963.562887499997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45963.562887499997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45963.562887499997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45963.562887499997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45963.562887499997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45963.562887499997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45963.562887499997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45963.562887499997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45963.562887499997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45963.562887499997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45963.562887499997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45963.562887499997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45963.562887499997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45963.562887499997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45963.562887499997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45963.562887499997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45963.562887499997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45963.562887499997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45963.562887499997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45963.562887499997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45963.562887499997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45963.562887499997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45963.562887499997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45963.562887499997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45963.562887499997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45963.562887499997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45963.562887499997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45963.562887499997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45963.562887499997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45963.562887499997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45963.562887499997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45963.562887499997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45963.562887499997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45963.562887499997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45963.562887499997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45963.562887499997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45963.562887499997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45963.562887499997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45963.562887499997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45963.562887499997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45963.562887499997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45963.562887499997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45963.562887499997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45963.562887499997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45963.562887499997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45963.562887499997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45963.562887499997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45963.562887499997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45963.562887499997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45963.562887499997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45963.562887499997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45963.562887499997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45963.562887499997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45963.562887499997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45963.562887499997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45963.562887499997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45963.562887499997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45963.562887499997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45963.562887499997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45963.562887499997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45963.562887499997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45963.562887499997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45963.562887499997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45963.562887499997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45963.562887499997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45963.562887499997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45963.562887499997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45963.562887499997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45963.562887499997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45963.562887499997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45963.562887499997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45963.562887499997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45963.562887499997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45963.562887499997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45963.562887499997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45963.562887499997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45963.562887499997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45963.562887499997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45963.562887499997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45963.562887499997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45963.562887499997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45963.562887499997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45963.562887499997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45963.562887499997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45963.562887499997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45963.562887499997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45963.562887499997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45963.562887499997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45963.562887499997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45963.562887499997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45963.562887499997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45963.562887499997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45963.562887499997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45963.562887499997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45963.562887499997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45963.562887499997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45963.562887499997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45963.562887499997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45963.562887499997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45963.562887499997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45963.562887499997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45963.562887499997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45963.562887499997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45963.562887499997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45963.562887499997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45963.562887499997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45963.562887499997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45963.562887499997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45963.562887499997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45963.562887499997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45963.562887499997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45963.562887499997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45963.562887499997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45963.562887499997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45963.562887499997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45963.562887499997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45963.562887499997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45963.562887499997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45963.562887499997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45963.562887499997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45963.562887499997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45963.562887499997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45963.562887499997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45963.562887499997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45963.562887499997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45963.562887499997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45963.562887499997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45963.562887499997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45963.562887499997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45963.562887499997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45963.562887499997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45963.562887499997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45963.562887499997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45963.562887499997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45963.562887499997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45963.562887499997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45963.562887499997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45963.562887499997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45963.562887499997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45963.562887499997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45963.562887499997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45963.562887499997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45963.562887499997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45963.562887499997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45963.562887499997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45963.562887499997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45963.562887499997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45963.562887499997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45963.562887499997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45963.562887499997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45963.562887499997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45963.562887499997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45963.562887499997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45963.562887499997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45963.562887499997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45963.562887499997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45963.562887499997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45963.562887499997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45963.562887499997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45963.562887499997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45963.562887499997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45963.562887499997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45963.562887499997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45963.562887499997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45963.562887499997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45963.562887499997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45963.562887499997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45963.562887499997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45963.562887499997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45963.562887499997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45963.562887499997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45963.562887499997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45963.562887499997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45963.562887499997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45963.562887499997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45963.562887499997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45963.562887499997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45963.562887499997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45963.562887499997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45963.562887499997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45963.562887499997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45963.562887499997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45963.562887499997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45963.562887499997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45963.562887499997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45963.562887499997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45963.562887499997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45963.562887499997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45963.562887499997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45963.562887499997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45963.562887499997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45963.562887499997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45963.562887499997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45963.562887499997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45963.562887499997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45963.562887499997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45963.562887499997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45963.562887499997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45963.562887499997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45963.562887499997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45963.562887499997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45963.562887499997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45963.562887499997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45963.562887499997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45963.562887499997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45963.562887499997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45963.562887499997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45963.562887499997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45963.562887499997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45963.562887499997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45963.562887499997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45963.562887499997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45963.562887499997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45963.562887499997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45963.562887499997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45963.562887499997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45963.562887499997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45963.562887499997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45963.562887499997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45963.562887499997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45963.562887499997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45963.562887499997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45963.562887499997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45963.562887499997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45963.562887499997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45963.562887499997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45963.562887499997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45963.562887499997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45963.562887499997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45963.562887499997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45963.562887499997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45963.562887499997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45963.562887499997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45963.562887499997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45963.562887499997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45963.562887499997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45963.562887499997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45963.562887499997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45963.562887499997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45963.562887499997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45963.562887499997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45963.562887499997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45963.562887499997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45963.562887499997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45963.562887499997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45963.562887499997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45963.562887499997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45963.562887499997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45963.562887499997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45963.562887499997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45963.562887499997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45963.562887499997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45963.562887499997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45963.562887499997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45963.562887499997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45963.562887499997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45963.562887499997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45963.562887499997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45963.562887499997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45963.562887499997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45963.562887499997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45963.562887499997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45963.562887499997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45963.562887499997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45963.562887499997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45963.562887499997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45963.562887499997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45963.562887499997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45963.562887499997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45963.562887499997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45963.562887499997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45963.562887499997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45963.562887499997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45963.562887499997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45963.562887499997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45963.562887499997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45963.562887499997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45963.562887499997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45963.562887499997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45963.562887499997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45963.562887499997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45963.562887499997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45963.562887499997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45963.562887499997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45963.562887499997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45963.562887499997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45963.562887499997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45963.562887499997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45963.562887499997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45963.562887499997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45963.562887499997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45963.562887499997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45963.562887499997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45963.562887499997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45963.562887499997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45963.562887499997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45963.562887499997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45963.562887499997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45963.562887499997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45963.562887499997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45963.562887499997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45963.562887499997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45963.562887499997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45963.562887499997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45963.562887499997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45963.562887499997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45963.562887499997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45963.562887499997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45963.562887499997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45963.562887499997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45963.562887499997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45963.562887499997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45963.562887499997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45963.562887499997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45963.562887499997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45963.562887499997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45963.562887499997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45963.562887499997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45963.562887499997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45963.562887499997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45963.562887499997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45963.562887499997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45963.562887499997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45963.562887499997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45963.562887499997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45963.562887499997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45963.562887499997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45963.562887499997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45963.562887499997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45963.562887499997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45963.562887499997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45963.562887499997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45963.562887499997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45963.562887499997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45963.562887499997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45963.562887499997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45963.562887499997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45963.562887499997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45963.562887499997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45963.562887499997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45963.562887499997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45963.562887499997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45963.562887499997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45963.562887499997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45963.562887499997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45963.562887499997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45963.562887499997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45963.562887499997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45963.562887499997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45963.562887499997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45963.562887499997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45963.562887499997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45963.562887499997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45963.562887499997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45963.562887499997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45963.562887499997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45963.562887499997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45963.562887499997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45963.562887499997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45963.562887499997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45963.562887499997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45963.562887499997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45963.562887499997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45963.562887499997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45963.562887499997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45963.562887499997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45963.562887499997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45963.562887499997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45963.562887499997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45963.562887499997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45963.562887499997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45963.562887499997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45963.562887499997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45963.562887499997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45963.562887499997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45963.562887499997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45963.562887499997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45963.562887499997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45963.562887499997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45963.562887499997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45963.562887499997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45963.562887499997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45963.562887499997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45963.562887499997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45963.562887499997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45963.562887499997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45963.562887499997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45963.562887499997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45963.562887499997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45963.562887499997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45963.562887499997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45963.562887499997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45963.562887499997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45963.562887499997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45963.562887499997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45963.562887499997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45963.562887499997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45963.562887499997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45963.562887499997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45963.562887499997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45963.562887499997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45963.562887499997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45963.562887499997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45963.562887499997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45963.562887499997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45963.562887499997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45963.562887499997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45963.562887499997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45963.562887499997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45963.562887499997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45963.562887499997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45963.562887499997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45963.562887499997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45963.562887499997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45963.562887499997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45963.562887499997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45963.562887499997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45963.562887499997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45963.562887499997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45963.562887499997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45963.562887499997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45963.562887499997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45963.562887499997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45963.562887499997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45963.562887499997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45963.562887499997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45963.562887499997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45963.562887499997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45963.562887499997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45963.562887499997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45963.562887499997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45963.562887499997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45963.562887499997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45963.562887499997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45963.562887499997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45963.562887499997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45963.562887499997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45963.562887499997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45963.562887499997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45963.562887499997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45963.562887499997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45963.562887499997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45963.562887499997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45963.562887499997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45963.562887499997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45963.562887499997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45963.562887499997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45963.562887499997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45963.562887499997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45963.562887499997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45963.562887499997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45963.562887499997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45963.562887499997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45963.562887499997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45963.562887499997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45963.562887499997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45963.562887499997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45963.562887499997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45963.562887499997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45963.562887499997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45963.562887499997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45963.562887499997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45963.562887499997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45963.562887499997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45963.562887499997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45963.562887499997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45963.562887499997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45963.562887499997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45963.562887499997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45963.562887499997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45963.562887499997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45963.562887499997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45963.562887499997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45963.562887499997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45963.562887499997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45963.562887499997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45963.562887499997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45963.562887499997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45963.562887499997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45963.562887499997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45963.562887499997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45963.562887499997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45963.562887499997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45963.562887499997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45963.562887499997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45963.562887499997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45963.562887499997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45963.562887499997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45963.562887499997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45963.562887499997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45963.562887499997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45963.562887499997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45963.562887499997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45963.562887499997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45963.562887499997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45963.562887499997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45963.562887499997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45963.562887499997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45963.562887499997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45963.562887499997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45963.562887499997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45963.562887499997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45963.562887499997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45963.562887499997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45963.562887499997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45963.562887499997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45963.562887499997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45963.562887499997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45963.562887499997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45963.562887499997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45963.562887499997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45963.562887499997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45963.562887499997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45963.562887499997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45963.562887499997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45963.562887499997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45963.562887499997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45963.562887499997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45963.562887499997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45963.562887499997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45963.562887499997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45963.562887499997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45963.562887499997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45963.562887499997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45963.562887499997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45963.562887499997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45963.562887499997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45963.562887499997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45963.562887499997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45963.562887499997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45963.562887499997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45963.562887499997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45963.562887499997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45963.562887499997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45963.562887499997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45963.562887499997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45963.562887499997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45963.562887499997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45963.562887499997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45963.562887499997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45963.562887499997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45963.562887499997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45963.562887499997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45963.562887499997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45963.562887499997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45963.562887499997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45963.562887499997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45963.562887499997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45963.562887499997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45963.562887499997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45963.562887499997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45963.562887499997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45963.562887499997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45963.562887499997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45963.562887499997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45963.562887499997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45963.562887499997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45963.562887499997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45963.562887499997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45963.562887499997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45963.562887499997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45963.562887499997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45963.562887499997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45963.562887499997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45963.562887499997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45963.562887499997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45963.562887499997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45963.562887499997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45963.562887499997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45963.562887499997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45963.562887499997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45963.562887499997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45963.562887499997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45963.562887499997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45963.562887499997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45963.562887499997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45963.562887499997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45963.562887499997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45963.562887499997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45963.562887499997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45963.562887499997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45963.562887499997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45963.562887499997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45963.562887499997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45963.562887499997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45963.562887499997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45963.562887499997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45963.562887499997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45963.562887499997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45963.562887499997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45963.562887499997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45963.562887499997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45963.562887499997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45963.562887499997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45963.562887499997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45963.562887499997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45963.562887499997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45963.562887499997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45963.562887499997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45963.562887499997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45963.562887499997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45963.562887499997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45963.562887499997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45963.562887499997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45963.562887499997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45963.562887499997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45963.562887499997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45963.562887499997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45963.562887499997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45963.562887499997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45963.562887499997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45963.562887499997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45963.562887499997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45963.562887499997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45963.562887499997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45963.562887499997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45963.562887499997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45963.562887499997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45963.562887499997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45963.562887499997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45963.562887499997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45963.562887499997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45963.562887499997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45963.562887499997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45963.562887499997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45963.562887499997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45963.562887499997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45963.562887499997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45963.562887499997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45963.562887499997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45963.562887499997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45963.562887499997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45963.562887499997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45963.562887499997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45963.562887499997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45963.562887499997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45963.562887499997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45963.562887499997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45963.562887499997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45963.562887499997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45963.562887499997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45963.562887499997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45963.562887499997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45963.562887499997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45963.562887499997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45963.562887499997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45963.562887499997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45963.562887499997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45963.562887499997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45963.562887499997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45963.562887499997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45963.562887499997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45963.562887499997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45963.562887499997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45963.562887499997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45963.562887499997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45963.562887499997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45963.562887499997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45963.562887499997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45963.562887499997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45963.562887499997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45963.562887499997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45963.562887499997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45963.562887499997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45963.562887499997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45963.562887499997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45963.562887499997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45963.562887499997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45963.562887499997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45963.562887499997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45963.562887499997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45963.562887499997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45963.562887499997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45963.562887499997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45963.562887499997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45963.562887499997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45963.562887499997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45963.562887499997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45963.562887499997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45963.562887499997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45963.562887499997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45963.562887499997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45963.562887499997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45963.562887499997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45963.562887499997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45963.562887499997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45963.562887499997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45963.562887499997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45963.562887499997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45963.562887499997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45963.562887499997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45963.562887499997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45963.562887499997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45963.562887499997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45963.562887499997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45963.562887499997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45963.562887499997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45963.562887499997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45963.562887499997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45963.562887499997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45963.562887499997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45963.562887499997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45963.562887499997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45963.562887499997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45963.562887499997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45963.562887499997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45963.562887499997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45963.562887499997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45963.562887499997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45963.562887499997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45963.562887499997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45963.562887499997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45963.562887499997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45963.562887499997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45963.562887499997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45963.562887499997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45963.562887499997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45963.562887499997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45963.562887499997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45963.562887499997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45963.562887499997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45963.562887499997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45963.562887499997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45963.562887499997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45963.562887499997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45963.562887499997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45963.562887499997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45963.562887499997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45963.562887499997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45963.562887499997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45963.562887499997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45963.562887499997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45963.562887499997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45963.562887499997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45963.562887499997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45963.562887499997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45963.562887499997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45963.562887499997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45963.562887499997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45963.562887499997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45963.562887499997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45963.562887499997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45963.562887499997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45963.562887499997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45963.562887499997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45963.562887499997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45963.562887499997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45963.562887499997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45963.562887499997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45963.562887499997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45963.562887499997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45963.562887499997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45963.562887499997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45963.562887499997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45963.562887499997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45963.562887499997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45963.562887499997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45963.562887499997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45963.562887499997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45963.562887499997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45963.562887499997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45963.562887499997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45963.562887499997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45963.562887499997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45963.562887499997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45963.562887499997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45963.562887499997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45963.562887499997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45963.562887499997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45963.562887499997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45963.562887499997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45963.562887499997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45963.562887499997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45963.562887499997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45963.562887499997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45963.562887499997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45963.562887499997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45963.562887499997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45963.562887499997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45963.562887499997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45963.562887499997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45963.562887499997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45963.562887499997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45963.562887499997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45963.562887499997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45963.562887499997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45963.562887499997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45963.562887499997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45963.562887499997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45963.562887499997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45963.562887499997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45963.562887499997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45963.562887499997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45963.562887499997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45963.562887499997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45963.562887499997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45963.562887499997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45963.562887499997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45963.562887499997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45963.562887499997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45963.562887499997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45963.562887499997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45963.562887499997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45963.562887499997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45963.562887499997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45963.562887499997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45963.562887499997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45963.562887499997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45963.562887499997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45963.562887499997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45963.562887499997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45963.562887499997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45963.562887499997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45963.562887499997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45963.562887499997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45963.562887499997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45963.562887499997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45963.562887499997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45963.562887499997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45963.562887499997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45963.562887499997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45963.562887499997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45963.562887499997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45963.562887499997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45963.562887499997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45963.562887499997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45963.562887499997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45963.562887499997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45963.562887499997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45963.562887499997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45963.562887499997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45963.562887499997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45963.562887499997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45963.562887499997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45963.562887499997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45963.562887499997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45963.562887499997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45963.562887499997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45963.562887499997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45963.562887499997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45963.562887499997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45963.562887499997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45963.562887499997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45963.562887499997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45963.562887499997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45963.562887499997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45963.562887499997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45963.562887499997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45963.562887499997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45963.562887499997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45963.562887499997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45963.562887499997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45963.562887499997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45963.562887499997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45963.562887499997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45963.562887499997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45963.562887499997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45963.562887499997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45963.562887499997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45963.562887499997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45963.562887499997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45963.562887499997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45963.562887499997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45963.562887499997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45963.562887499997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45963.562887499997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45963.562887499997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45963.562887499997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45963.562887499997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45963.562887499997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45963.562887499997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45963.562887499997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45963.562887499997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45963.562887499997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45963.562887499997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45963.562887499997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45963.562887499997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45963.562887499997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45963.562887499997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45963.562887499997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45963.562887499997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45963.562887499997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45963.562887499997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45963.562887499997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45963.562887499997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45963.562887499997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45963.562887499997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45963.562887499997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45963.562887499997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45963.562887499997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45963.562887499997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45963.562887499997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45963.562887499997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45963.562887499997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45963.562887499997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45963.562887499997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45963.562887499997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45963.562887499997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45963.562887499997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45963.562887499997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45963.562887499997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45963.562887499997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45963.562887499997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45963.562887499997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45963.562887499997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45963.562887499997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45963.562887499997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45963.562887499997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45963.562887499997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45963.562887499997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45963.562887499997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45963.562887499997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45963.562887499997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45963.562887499997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45963.562887499997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45963.562887499997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45963.562887499997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45963.562887499997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45963.562887499997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45963.562887499997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45963.562887499997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45963.562887499997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45963.562887499997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45963.562887499997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45963.562887499997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45963.562887499997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45963.562887499997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45963.562887499997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45963.562887499997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45963.562887499997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45963.562887499997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45963.562887499997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45963.562887499997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45963.562887499997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45963.562887499997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45963.562887499997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45963.562887499997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45963.562887499997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45963.562887499997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45963.562887499997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45963.562887499997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45963.562887499997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45963.562887499997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45963.562887499997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45963.562887499997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45963.562887499997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45963.562887499997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45963.562887499997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45963.562887499997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45963.562887499997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45963.562887499997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45963.562887499997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45963.562887499997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45963.562887499997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45963.562887499997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45963.562887499997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45963.562887499997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45963.562887499997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45963.562887499997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45963.562887499997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260.08216990740038</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2.5941374999965774</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34988</v>
      </c>
      <c r="E4" s="97" t="s">
        <v>39021</v>
      </c>
      <c r="F4" s="122">
        <v>45963.375972222224</v>
      </c>
      <c r="G4" s="123">
        <f ca="1">IFERROR(NOW()-F4,"")</f>
        <v>0.18691527777264128</v>
      </c>
      <c r="H4" s="122">
        <v>45963.407789351855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34987</v>
      </c>
      <c r="E5" s="97" t="s">
        <v>39021</v>
      </c>
      <c r="F5" s="122">
        <v>45963.411041666666</v>
      </c>
      <c r="G5" s="123">
        <f ca="1">IFERROR(NOW()-F5,"")</f>
        <v>0.15184583333029877</v>
      </c>
      <c r="H5" s="122">
        <v>45963.411041666666</v>
      </c>
      <c r="I5" s="118" t="str">
        <f>IFERROR(VLOOKUP(D5,DB!A:F,6,0),"")</f>
        <v>SCECO</v>
      </c>
      <c r="J5" s="118" t="str">
        <f>IFERROR(VLOOKUP(D5,DB!A:G,7,0),"")</f>
        <v>Vandalized</v>
      </c>
      <c r="K5" s="124" t="s">
        <v>39116</v>
      </c>
      <c r="L5" s="120" t="str">
        <f>IFERROR(VLOOKUP(D5,DB!A:I,9,0),"")</f>
        <v>Latis</v>
      </c>
    </row>
    <row r="6" spans="1:16" ht="15" customHeight="1">
      <c r="A6" s="118" t="s">
        <v>39117</v>
      </c>
      <c r="B6" s="118" t="str">
        <f>IFERROR(VLOOKUP(D6,DB!A:K,11,0),"")</f>
        <v>R4</v>
      </c>
      <c r="C6" s="119">
        <v>1</v>
      </c>
      <c r="D6" s="120" t="s">
        <v>37392</v>
      </c>
      <c r="E6" s="97" t="s">
        <v>39021</v>
      </c>
      <c r="F6" s="122">
        <v>45963.543391203704</v>
      </c>
      <c r="G6" s="123">
        <f ca="1">IFERROR(NOW()-F6,"")</f>
        <v>1.9496296292345505E-2</v>
      </c>
      <c r="H6" s="122">
        <v>45963.528831018521</v>
      </c>
      <c r="I6" s="118" t="str">
        <f>IFERROR(VLOOKUP(D6,DB!A:F,6,0),"")</f>
        <v>SCECO</v>
      </c>
      <c r="J6" s="118" t="str">
        <f>IFERROR(VLOOKUP(D6,DB!A:G,7,0),"")</f>
        <v>Vandalized</v>
      </c>
      <c r="K6" s="124" t="s">
        <v>39118</v>
      </c>
      <c r="L6" s="120" t="str">
        <f>IFERROR(VLOOKUP(D6,DB!A:I,9,0),"")</f>
        <v>Latis</v>
      </c>
    </row>
    <row r="7" spans="1:16" ht="15" customHeight="1">
      <c r="A7" s="118"/>
      <c r="B7" s="118" t="str">
        <f>IFERROR(VLOOKUP(D7,DB!A:K,11,0),"")</f>
        <v/>
      </c>
      <c r="C7" s="119"/>
      <c r="D7" s="120"/>
      <c r="E7" s="97" t="s">
        <v>39021</v>
      </c>
      <c r="F7" s="122"/>
      <c r="G7" s="123">
        <f ca="1">IFERROR(NOW()-F7,"")</f>
        <v>45963.562887499997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45963.562887499997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45963.562887499997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45963.562887499997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45963.562887499997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45963.562887499997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45963.562887499997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45963.562887499997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45963.562887499997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45963.562887499997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45963.562887499997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45963.562887499997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45963.562887499997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45963.562887499997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45963.562887499997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45963.562887499997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45963.562887499997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45963.562887499997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45963.562887499997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45963.562887499997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45963.562887499997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45963.562887499997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45963.562887499997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45963.562887499997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45963.562887499997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45963.562887499997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45963.562887499997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45963.562887499997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45963.562887499997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45963.562887499997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45963.562887499997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45963.562887499997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45963.562887499997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45963.562887499997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45963.562887499997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45963.562887499997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45963.562887499997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45963.562887499997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45963.562887499997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45963.562887499997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45963.562887499997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45963.562887499997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45963.562887499997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45963.562887499997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45963.562887499997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45963.562887499997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45963.562887499997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45963.562887499997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45963.562887499997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45963.562887499997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45963.562887499997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45963.562887499997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45963.562887499997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45963.562887499997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45963.562887499997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45963.562887499997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45963.562887499997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45963.562887499997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45963.562887499997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45963.562887499997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45963.562887499997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45963.562887499997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45963.562887499997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45963.562887499997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45963.562887499997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45963.562887499997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45963.562887499997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45963.562887499997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45963.562887499997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45963.562887499997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45963.562887499997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45963.562887499997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45963.562887499997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45963.562887499997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45963.562887499997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45963.562887499997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45963.562887499997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45963.562887499997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45963.562887499997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45963.562887499997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45963.562887499997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45963.562887499997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45963.562887499997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45963.562887499997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45963.562887499997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45963.562887499997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45963.562887499997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45963.562887499997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45963.562887499997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45963.562887499997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45963.562887499997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45963.562887499997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45963.562887499997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45963.562887499997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45963.562887499997</v>
      </c>
      <c r="H101" s="122"/>
      <c r="I101" s="118" t="str">
        <f>IFERROR(VLOOKUP(D101,DB!A:F,6,0),"")</f>
        <v/>
      </c>
      <c r="J101" s="118" t="str">
        <f>IFERROR(VLOOKUP(D101,DB!A:G,7,0),"")</f>
        <v/>
      </c>
      <c r="K101" s="124"/>
      <c r="L101" s="120" t="str">
        <f>IFERROR(VLOOKUP(D101,DB!A:I,9,0),"")</f>
        <v/>
      </c>
    </row>
    <row r="102" spans="1:12" ht="15" customHeight="1">
      <c r="A102" s="125"/>
      <c r="B102" s="125" t="str">
        <f>IFERROR(VLOOKUP(D102,DB!A:K,11,0),"")</f>
        <v/>
      </c>
      <c r="C102" s="126"/>
      <c r="D102" s="127"/>
      <c r="E102" s="128"/>
      <c r="F102" s="129"/>
      <c r="G102" s="130">
        <f ca="1">IFERROR(NOW()-F102,"")</f>
        <v>45963.562887499997</v>
      </c>
      <c r="H102" s="129"/>
      <c r="I102" s="125" t="str">
        <f>IFERROR(VLOOKUP(D102,DB!A:F,6,0),"")</f>
        <v/>
      </c>
      <c r="J102" s="125" t="str">
        <f>IFERROR(VLOOKUP(D102,DB!A:G,7,0),"")</f>
        <v/>
      </c>
      <c r="K102" s="131"/>
      <c r="L102" s="127" t="str">
        <f>IFERROR(VLOOKUP(D102,DB!A:I,9,0),"")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0"/>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71.730827314808266</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39100</v>
      </c>
      <c r="F3" s="38">
        <v>45926.188877314817</v>
      </c>
      <c r="G3" s="143">
        <f t="shared" ref="G3" ca="1" si="0">IFERROR(NOW()-F3,"")</f>
        <v>37.374010185179941</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39100</v>
      </c>
      <c r="F4" s="152">
        <v>45948.661111111112</v>
      </c>
      <c r="G4" s="153">
        <f ca="1">IFERROR(NOW()-F4,"")</f>
        <v>14.901776388884173</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2</v>
      </c>
      <c r="D5" s="151" t="s">
        <v>38266</v>
      </c>
      <c r="E5" s="151" t="s">
        <v>39021</v>
      </c>
      <c r="F5" s="152">
        <v>45963.522222222222</v>
      </c>
      <c r="G5" s="153">
        <f ca="1">IFERROR(NOW()-F5,"")</f>
        <v>4.0665277774678543E-2</v>
      </c>
      <c r="H5" s="152">
        <v>45963.51458333333</v>
      </c>
      <c r="I5" s="151" t="str">
        <f>IFERROR(VLOOKUP(D5,DB!A:F,6,0),"")</f>
        <v>Generator-SG</v>
      </c>
      <c r="J5" s="151" t="str">
        <f>IFERROR(VLOOKUP(D5,DB!A:G,7,0),"")</f>
        <v>Haj Removal</v>
      </c>
      <c r="K5" s="151" t="s">
        <v>39126</v>
      </c>
      <c r="L5" s="151" t="str">
        <f>IFERROR(VLOOKUP(D5,DB!A:I,9,0),"")</f>
        <v>Latis</v>
      </c>
    </row>
    <row r="6" spans="1:13" ht="15">
      <c r="A6" s="151"/>
      <c r="B6" s="151" t="str">
        <f>IFERROR(VLOOKUP(D6,DB!A:K,11,0),"")</f>
        <v/>
      </c>
      <c r="C6" s="151"/>
      <c r="D6" s="151"/>
      <c r="E6" s="151"/>
      <c r="F6" s="152"/>
      <c r="G6" s="153">
        <f ca="1">IFERROR(NOW()-F6,"")</f>
        <v>45963.562887499997</v>
      </c>
      <c r="H6" s="152"/>
      <c r="I6" s="151" t="str">
        <f>IFERROR(VLOOKUP(D6,DB!A:F,6,0),"")</f>
        <v/>
      </c>
      <c r="J6" s="151" t="str">
        <f>IFERROR(VLOOKUP(D6,DB!A:G,7,0),"")</f>
        <v/>
      </c>
      <c r="K6" s="151"/>
      <c r="L6" s="151" t="str">
        <f>IFERROR(VLOOKUP(D6,DB!A:I,9,0),"")</f>
        <v/>
      </c>
    </row>
    <row r="7" spans="1:13" ht="15">
      <c r="A7" s="151"/>
      <c r="B7" s="151" t="str">
        <f>IFERROR(VLOOKUP(D7,DB!A:K,11,0),"")</f>
        <v/>
      </c>
      <c r="C7" s="151"/>
      <c r="D7"/>
      <c r="E7" s="151"/>
      <c r="F7" s="152"/>
      <c r="G7" s="153">
        <f ca="1">IFERROR(NOW()-F7,"")</f>
        <v>45963.562887499997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45963.562887499997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45963.562887499997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45963.562887499997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45963.562887499997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45963.562887499997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45963.562887499997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45963.562887499997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45963.562887499997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45963.562887499997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45963.562887499997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45963.562887499997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45963.562887499997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45963.562887499997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45963.562887499997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45963.562887499997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45963.562887499997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45963.562887499997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45963.562887499997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45963.562887499997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45963.562887499997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45963.562887499997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45963.562887499997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45963.562887499997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45963.562887499997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45963.562887499997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45963.562887499997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45963.562887499997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45963.562887499997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45963.562887499997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45963.562887499997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45963.562887499997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45963.562887499997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45963.562887499997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45963.562887499997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45963.562887499997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45963.562887499997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45963.562887499997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45963.562887499997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45963.562887499997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45963.562887499997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45963.562887499997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45963.562887499997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45963.562887499997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45963.562887499997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45963.562887499997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45963.562887499997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45963.562887499997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45963.562887499997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45963.562887499997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45963.562887499997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45963.562887499997</v>
      </c>
      <c r="H58" s="152"/>
      <c r="I58" s="151" t="str">
        <f>IFERROR(VLOOKUP(D58,DB!A:F,6,0),"")</f>
        <v/>
      </c>
      <c r="J58" s="151" t="str">
        <f>IFERROR(VLOOKUP(D58,DB!A:G,7,0),"")</f>
        <v/>
      </c>
      <c r="K58" s="151"/>
      <c r="L58" s="151" t="str">
        <f>IFERROR(VLOOKUP(D58,DB!A:I,9,0),"")</f>
        <v/>
      </c>
    </row>
    <row r="59" spans="1:12" ht="15">
      <c r="A59" s="157"/>
      <c r="B59" s="157" t="str">
        <f>IFERROR(VLOOKUP(D59,DB!A:K,11,0),"")</f>
        <v/>
      </c>
      <c r="C59" s="157"/>
      <c r="D59" s="157"/>
      <c r="E59" s="157"/>
      <c r="F59" s="158"/>
      <c r="G59" s="159">
        <f ca="1">IFERROR(NOW()-F59,"")</f>
        <v>45963.562887499997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45963.562887499997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45963.562887499997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45963.562887499997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45963.562887499997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45963.562887499997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45963.562887499997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45963.562887499997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45963.562887499997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45963.562887499997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45963.562887499997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45963.562887499997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45963.562887499997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45963.562887499997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45963.562887499997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45963.562887499997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45963.562887499997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45963.562887499997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45963.562887499997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45963.562887499997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45963.562887499997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45963.562887499997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45963.562887499997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45963.562887499997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45963.562887499997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45963.562887499997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45963.562887499997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45963.562887499997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45963.562887499997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45963.562887499997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45963.562887499997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45963.562887499997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45963.562887499997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45963.562887499997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45963.562887499997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45963.562887499997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45963.562887499997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45963.562887499997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45963.562887499997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45963.562887499997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45963.562887499997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45963.562887499997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45963.562887499997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45963.562887499997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45963.562887499997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45963.562887499997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45963.562887499997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45963.562887499997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45963.562887499997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45963.562887499997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45963.562887499997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45963.562887499997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45963.562887499997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45963.562887499997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45963.562887499997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45963.562887499997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45963.562887499997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45963.562887499997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45963.562887499997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45963.562887499997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45963.562887499997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45963.562887499997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45963.562887499997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45963.562887499997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45963.562887499997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45963.562887499997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45963.562887499997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45963.562887499997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45963.562887499997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45963.562887499997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45963.562887499997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45963.562887499997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45963.562887499997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45963.562887499997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45963.562887499997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45963.562887499997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45963.562887499997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45963.562887499997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45963.562887499997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45963.562887499997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45963.562887499997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45963.562887499997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45963.562887499997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45963.562887499997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45963.562887499997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45963.562887499997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45963.562887499997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45963.562887499997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45963.562887499997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45963.562887499997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45963.562887499997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45963.562887499997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45963.562887499997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45963.562887499997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45963.562887499997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45963.562887499997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45963.562887499997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45963.562887499997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45963.562887499997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45963.562887499997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45963.562887499997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45963.562887499997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45963.562887499997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45963.562887499997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45963.562887499997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45963.562887499997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45963.562887499997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45963.562887499997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45963.562887499997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45963.562887499997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45963.562887499997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45963.562887499997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45963.562887499997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45963.562887499997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45963.562887499997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45963.562887499997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45963.562887499997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45963.562887499997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45963.562887499997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45963.562887499997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45963.562887499997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45963.562887499997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45963.562887499997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45963.562887499997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45963.562887499997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45963.562887499997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45963.562887499997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45963.562887499997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45963.562887499997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45963.562887499997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45963.562887499997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45963.562887499997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45963.562887499997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45963.562887499997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45963.562887499997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45963.562887499997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45963.562887499997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45963.562887499997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45963.562887499997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45963.562887499997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45963.562887499997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45963.562887499997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45963.562887499997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45963.562887499997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45963.562887499997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45963.562887499997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45963.562887499997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45963.562887499997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45963.562887499997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45963.562887499997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45963.562887499997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45963.562887499997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45963.562887499997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45963.562887499997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45963.562887499997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45963.562887499997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45963.562887499997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45963.562887499997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45963.562887499997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45963.562887499997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45963.562887499997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45963.562887499997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45963.562887499997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45963.562887499997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45963.562887499997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45963.562887499997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45963.562887499997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45963.562887499997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45963.562887499997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45963.562887499997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45963.562887499997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45963.562887499997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45963.562887499997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45963.562887499997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45963.562887499997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45963.562887499997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45963.562887499997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45963.562887499997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45963.562887499997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45963.562887499997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45963.562887499997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45963.562887499997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45963.562887499997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45963.562887499997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45963.562887499997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45963.562887499997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45963.562887499997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45963.562887499997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45963.562887499997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45963.562887499997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45963.562887499997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45963.562887499997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45963.562887499997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45963.562887499997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45963.562887499997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45963.562887499997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45963.562887499997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45963.562887499997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45963.562887499997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45963.562887499997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45963.562887499997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45963.562887499997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45963.562887499997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45963.562887499997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45963.562887499997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45963.562887499997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45963.562887499997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45963.562887499997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45963.562887499997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45963.562887499997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45963.562887499997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45963.562887499997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45963.562887499997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45963.562887499997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45963.562887499997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45963.562887499997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45963.562887499997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45963.562887499997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45963.562887499997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45963.562887499997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45963.562887499997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45963.562887499997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45963.562887499997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45963.562887499997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45963.562887499997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45963.562887499997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45963.562887499997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45963.562887499997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45963.562887499997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45963.562887499997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45963.562887499997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45963.562887499997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45963.562887499997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45963.562887499997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45963.562887499997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45963.562887499997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45963.562887499997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45963.562887499997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45963.562887499997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45963.562887499997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45963.562887499997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45963.562887499997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45963.562887499997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45963.562887499997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45963.562887499997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45963.562887499997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45963.562887499997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45963.562887499997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45963.562887499997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45963.562887499997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45963.562887499997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45963.562887499997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45963.562887499997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45963.562887499997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45963.562887499997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45963.562887499997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45963.562887499997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45963.562887499997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45963.562887499997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45963.562887499997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45963.562887499997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45963.562887499997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45963.562887499997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45963.562887499997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45963.562887499997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45963.562887499997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45963.562887499997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45963.562887499997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45963.562887499997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45963.562887499997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45963.562887499997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45963.562887499997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45963.562887499997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45963.562887499997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45963.562887499997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45963.562887499997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45963.562887499997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45963.562887499997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45963.562887499997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45963.562887499997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45963.562887499997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45963.562887499997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45963.562887499997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45963.562887499997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45963.562887499997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45963.562887499997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45963.562887499997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45963.562887499997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45963.562887499997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45963.562887499997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45963.562887499997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45963.562887499997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45963.562887499997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45963.562887499997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45963.562887499997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45963.562887499997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45963.562887499997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45963.562887499997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45963.562887499997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45963.562887499997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45963.562887499997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45963.562887499997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45963.562887499997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45963.562887499997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45963.562887499997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45963.562887499997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45963.562887499997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45963.562887499997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45963.562887499997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45963.562887499997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45963.562887499997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45963.562887499997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45963.562887499997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45963.562887499997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45963.562887499997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45963.562887499997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45963.562887499997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45963.562887499997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45963.562887499997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45963.562887499997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45963.562887499997</v>
      </c>
      <c r="H379" s="158"/>
      <c r="I379" s="157" t="str">
        <f>IFERROR(VLOOKUP(D379,DB!A:F,6,0),"")</f>
        <v/>
      </c>
      <c r="J379" s="157" t="str">
        <f>IFERROR(VLOOKUP(D379,DB!A:G,7,0),"")</f>
        <v/>
      </c>
      <c r="K379" s="157"/>
      <c r="L379" s="157" t="str">
        <f>IFERROR(VLOOKUP(D379,DB!A:I,9,0),"")</f>
        <v/>
      </c>
    </row>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9" ht="15"/>
    <row r="490" ht="15"/>
    <row r="492" ht="15"/>
    <row r="493" ht="15"/>
    <row r="494" ht="15"/>
    <row r="495" ht="15"/>
    <row r="497" ht="15"/>
    <row r="498" ht="15"/>
    <row r="505" ht="15"/>
    <row r="506" ht="15"/>
    <row r="507" ht="15"/>
    <row r="508" ht="15"/>
    <row r="509" ht="15"/>
    <row r="510" ht="15"/>
    <row r="513" ht="15"/>
    <row r="514" ht="15"/>
    <row r="515" ht="15"/>
    <row r="516" ht="15"/>
    <row r="517" ht="15"/>
    <row r="518" ht="15"/>
    <row r="519" ht="15"/>
    <row r="520" ht="15"/>
    <row r="521" ht="15"/>
    <row r="522" ht="15"/>
    <row r="523" ht="15"/>
    <row r="524"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80" ht="15"/>
    <row r="581" ht="15"/>
    <row r="618" ht="15"/>
    <row r="619" ht="15"/>
    <row r="620" ht="15"/>
    <row r="621" ht="15"/>
    <row r="622" ht="15"/>
    <row r="623" ht="15"/>
    <row r="624" ht="15"/>
    <row r="625" ht="15"/>
    <row r="626" ht="15"/>
    <row r="627"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10"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6" ht="15"/>
    <row r="747" ht="15"/>
    <row r="917" ht="15"/>
    <row r="918" ht="15"/>
    <row r="919" ht="15"/>
    <row r="920" ht="15"/>
    <row r="921" ht="15"/>
    <row r="922" ht="15"/>
    <row r="928" ht="15"/>
    <row r="929" ht="15"/>
    <row r="930" ht="15"/>
    <row r="931" ht="15"/>
    <row r="932"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92" ht="15"/>
    <row r="993" ht="15"/>
    <row r="995" ht="15"/>
    <row r="996" ht="15"/>
    <row r="997" ht="15"/>
    <row r="998" ht="15"/>
    <row r="999" ht="15"/>
    <row r="1000" ht="15"/>
    <row r="1001" ht="15"/>
    <row r="1003" ht="15"/>
    <row r="1004" ht="15"/>
    <row r="1005"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3" ht="15"/>
    <row r="1104" ht="15"/>
    <row r="1105" ht="15"/>
    <row r="1106" ht="15"/>
    <row r="1107" ht="15"/>
    <row r="1108" ht="15"/>
    <row r="1109" ht="15"/>
    <row r="1111" ht="15"/>
    <row r="1112" ht="15"/>
    <row r="1113" ht="15"/>
    <row r="1114" ht="15"/>
    <row r="1115" ht="15"/>
    <row r="1116" ht="15"/>
    <row r="1117" ht="15"/>
    <row r="1118" ht="15"/>
    <row r="1119" ht="15"/>
    <row r="1120" ht="15"/>
    <row r="1121" ht="15"/>
    <row r="1123" ht="15"/>
    <row r="1124" ht="15"/>
    <row r="1125" ht="15"/>
    <row r="1126" ht="15"/>
    <row r="1127" ht="15"/>
    <row r="1128" ht="15"/>
    <row r="1129" ht="15"/>
    <row r="1130" ht="15"/>
    <row r="1131" ht="15"/>
    <row r="1132" ht="15"/>
    <row r="1140" ht="15"/>
    <row r="1141" ht="15"/>
    <row r="1144" ht="15"/>
    <row r="1145" ht="15"/>
    <row r="1146" ht="15"/>
    <row r="1147" ht="15"/>
    <row r="1148" ht="15"/>
    <row r="1149" ht="15"/>
    <row r="1150" ht="15"/>
    <row r="1151" ht="15"/>
    <row r="1154" ht="15"/>
    <row r="1155" ht="15"/>
    <row r="1156" ht="15"/>
    <row r="1157" ht="15"/>
    <row r="1158" ht="15"/>
    <row r="1159" ht="15"/>
    <row r="1160" ht="15"/>
    <row r="1161" ht="15"/>
    <row r="1162" ht="15"/>
    <row r="1163" ht="15"/>
    <row r="1164" ht="15"/>
    <row r="1165" ht="15"/>
    <row r="1167" ht="15"/>
    <row r="1168" ht="15"/>
    <row r="1169" ht="15"/>
    <row r="1172" ht="15"/>
    <row r="1174" ht="15"/>
    <row r="1176" ht="15"/>
    <row r="1179" ht="15"/>
    <row r="1180" ht="15"/>
    <row r="1181" ht="15"/>
    <row r="1183" ht="15"/>
    <row r="1185" ht="15"/>
    <row r="1186" ht="15"/>
    <row r="1187" ht="15"/>
    <row r="1188" ht="15"/>
    <row r="1189" ht="15"/>
    <row r="1191" ht="15"/>
    <row r="1192" ht="15"/>
    <row r="1193" ht="15"/>
    <row r="1194" ht="15"/>
    <row r="1196" ht="15"/>
    <row r="1198" ht="15"/>
    <row r="1199" ht="15"/>
    <row r="1201" ht="15"/>
    <row r="1202" ht="15"/>
    <row r="1203" ht="15"/>
    <row r="1204" ht="15"/>
    <row r="1206" ht="15"/>
    <row r="1208" ht="15"/>
    <row r="1209" ht="15"/>
    <row r="1210" ht="15"/>
    <row r="1211" ht="15"/>
    <row r="1213" ht="15"/>
    <row r="1214" ht="15"/>
    <row r="1215" ht="15"/>
    <row r="1216" ht="15"/>
    <row r="1217" ht="15"/>
    <row r="1218" ht="15"/>
    <row r="1219" ht="15"/>
    <row r="1222" ht="15"/>
    <row r="1224" ht="15"/>
    <row r="1225" ht="15"/>
    <row r="1226" ht="15"/>
    <row r="1227" ht="15"/>
    <row r="1228" ht="15"/>
    <row r="1229" ht="15"/>
    <row r="1230" ht="15"/>
    <row r="1231" ht="15"/>
    <row r="1234" ht="15"/>
    <row r="1235" ht="15"/>
    <row r="1237" ht="15"/>
    <row r="1239" ht="15"/>
    <row r="1240" ht="15"/>
    <row r="1241" ht="15"/>
    <row r="1242" ht="15"/>
    <row r="1243" ht="15"/>
    <row r="1247" ht="15"/>
    <row r="1248" ht="15"/>
    <row r="1250" ht="15"/>
    <row r="1251" ht="15"/>
    <row r="1254" ht="15"/>
    <row r="1255" ht="15"/>
    <row r="1259" ht="15"/>
    <row r="1266" ht="15"/>
    <row r="1268" ht="15"/>
    <row r="1269" ht="15"/>
    <row r="1270" ht="15"/>
  </sheetData>
  <dataValidations count="2">
    <dataValidation allowBlank="1" showInputMessage="1" showErrorMessage="1" sqref="E1" xr:uid="{920C6338-E771-4DAE-8C89-92A9093EA4DE}"/>
    <dataValidation type="list" allowBlank="1" showInputMessage="1" showErrorMessage="1" sqref="E2:E3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39127</v>
      </c>
      <c r="B2" s="102" t="str">
        <f>IFERROR(VLOOKUP(D2,DB!A:K,11,0),"")</f>
        <v>R6</v>
      </c>
      <c r="C2" s="104">
        <v>1</v>
      </c>
      <c r="D2" s="102" t="s">
        <v>30796</v>
      </c>
      <c r="E2" s="102" t="s">
        <v>39021</v>
      </c>
      <c r="F2" s="106">
        <v>45963.53633101852</v>
      </c>
      <c r="G2" s="76">
        <f ca="1">IFERROR(NOW()-F2,"-")</f>
        <v>2.6556481476291083E-2</v>
      </c>
      <c r="H2" s="106">
        <v>45963.530532407407</v>
      </c>
      <c r="I2" s="102" t="str">
        <f>IFERROR(VLOOKUP(D2,DB!A:F,6,0),"")</f>
        <v>SCECO</v>
      </c>
      <c r="J2" s="102" t="str">
        <f>IFERROR(VLOOKUP(D2,DB!A:G,7,0),"")</f>
        <v>Good</v>
      </c>
      <c r="K2" s="107" t="s">
        <v>39128</v>
      </c>
      <c r="L2" s="108" t="str">
        <f>IFERROR(VLOOKUP(D2,DB!A:I,9,0),"")</f>
        <v>Latis</v>
      </c>
    </row>
    <row r="3" spans="1:16383" ht="31.5" customHeight="1">
      <c r="A3" s="103"/>
      <c r="B3" s="102" t="str">
        <f>IFERROR(VLOOKUP(D3,DB!A:K,11,0),"")</f>
        <v/>
      </c>
      <c r="C3" s="104"/>
      <c r="D3" s="102"/>
      <c r="E3" s="102"/>
      <c r="F3" s="106"/>
      <c r="G3" s="76">
        <f ca="1">IFERROR(NOW()-F3,"-")</f>
        <v>45963.562887499997</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45963.562887499997</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45963.562887499997</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45963.562887499997</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45963.562887499997</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45963.562887499997</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45963.562887499997</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45963.562887499997</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45963.562887499997</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45963.562887499997</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45963.562887499997</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45963.562887499997</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45963.562887499997</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45963.562887499997</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45963.562887499997</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45963.562887499997</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45963.562887499997</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45963.562887499997</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45963.562887499997</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45963.562887499997</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45963.562887499997</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45963.562887499997</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45963.562887499997</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45963.562887499997</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45963.562887499997</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45963.562887499997</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45963.562887499997</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45963.562887499997</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45963.562887499997</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45963.562887499997</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45963.562887499997</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45963.562887499997</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45963.562887499997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45963.562887499997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45963.562887499997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45963.562887499997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45963.562887499997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45963.562887499997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45963.562887499997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45963.562887499997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45963.562887499997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45963.562887499997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45963.562887499997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45963.562887499997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45963.562887499997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45963.562887499997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45963.562887499997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45963.562887499997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45963.562887499997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45963.562887499997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45963.562887499997</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45963.562887499997</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2025-11-02T10:30:58Z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